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How To Guide" sheetId="2" state="visible" r:id="rId2"/>
    <sheet xmlns:r="http://schemas.openxmlformats.org/officeDocument/2006/relationships" name="Assumptions" sheetId="3" state="visible" r:id="rId3"/>
    <sheet xmlns:r="http://schemas.openxmlformats.org/officeDocument/2006/relationships" name="Engine" sheetId="4" state="visible" r:id="rId4"/>
    <sheet xmlns:r="http://schemas.openxmlformats.org/officeDocument/2006/relationships" name="Dashboard"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0x"/>
    <numFmt numFmtId="166" formatCode="£#,##0;(£#,##0);&quot;-&quot;"/>
  </numFmts>
  <fonts count="29">
    <font>
      <name val="Calibri"/>
      <family val="2"/>
      <color theme="1"/>
      <sz val="11"/>
      <scheme val="minor"/>
    </font>
    <font>
      <name val="Arial"/>
      <b val="1"/>
      <color rgb="00FFFFFF"/>
      <sz val="38"/>
    </font>
    <font>
      <name val="Arial"/>
      <color rgb="001FC8A0"/>
      <sz val="11"/>
    </font>
    <font>
      <name val="Arial"/>
      <b val="1"/>
      <color rgb="00FFFFFF"/>
      <sz val="26"/>
    </font>
    <font>
      <name val="Arial"/>
      <i val="1"/>
      <color rgb="001FC8A0"/>
      <sz val="11"/>
    </font>
    <font>
      <name val="Arial"/>
      <b val="1"/>
      <color rgb="000B1E2D"/>
      <sz val="9"/>
    </font>
    <font>
      <name val="Arial"/>
      <b val="1"/>
      <color rgb="001FC8A0"/>
      <sz val="9"/>
    </font>
    <font>
      <name val="Arial"/>
      <color rgb="00FFFFFF"/>
      <sz val="9"/>
    </font>
    <font>
      <name val="Arial"/>
      <color rgb="001FC8A0"/>
      <sz val="8"/>
    </font>
    <font>
      <name val="Arial"/>
      <b val="1"/>
      <color rgb="00FFFFFF"/>
      <sz val="14"/>
    </font>
    <font>
      <name val="Arial"/>
      <i val="1"/>
      <color rgb="001FC8A0"/>
      <sz val="9"/>
    </font>
    <font>
      <name val="Arial"/>
      <b val="1"/>
      <color rgb="00FFFFFF"/>
      <sz val="10"/>
    </font>
    <font>
      <name val="Arial"/>
      <color rgb="003A3A3A"/>
      <sz val="9"/>
    </font>
    <font>
      <name val="Arial"/>
      <b val="1"/>
      <color rgb="00FFFFFF"/>
      <sz val="13"/>
    </font>
    <font>
      <name val="Arial"/>
      <color rgb="001FC8A0"/>
      <sz val="9"/>
    </font>
    <font>
      <name val="Arial"/>
      <b val="1"/>
      <color rgb="00FFFFFF"/>
      <sz val="9"/>
    </font>
    <font>
      <name val="Arial"/>
      <b val="1"/>
      <color rgb="001A6CF0"/>
      <sz val="9"/>
    </font>
    <font>
      <name val="Arial"/>
      <i val="1"/>
      <color rgb="007A7A7A"/>
      <sz val="8"/>
    </font>
    <font>
      <name val="Arial"/>
      <b val="1"/>
      <color rgb="00FFFFFF"/>
      <sz val="12"/>
    </font>
    <font>
      <name val="Arial"/>
      <color rgb="001A6CF0"/>
      <sz val="9"/>
    </font>
    <font>
      <name val="Arial"/>
      <b val="1"/>
      <color rgb="000F0F0F"/>
      <sz val="9"/>
    </font>
    <font>
      <name val="Arial"/>
      <b val="1"/>
      <sz val="9"/>
    </font>
    <font>
      <name val="Arial"/>
      <color rgb="00A05C00"/>
      <sz val="9"/>
    </font>
    <font>
      <name val="Arial"/>
      <b val="1"/>
      <color rgb="0012956E"/>
      <sz val="9"/>
    </font>
    <font>
      <name val="Arial"/>
      <b val="1"/>
      <color rgb="00FFFFFF"/>
      <sz val="8"/>
    </font>
    <font>
      <name val="Arial"/>
      <b val="1"/>
      <color rgb="000B1E2D"/>
      <sz val="16"/>
    </font>
    <font>
      <name val="Arial"/>
      <b val="1"/>
      <color rgb="000F0F0F"/>
      <sz val="10"/>
    </font>
    <font>
      <name val="Arial"/>
      <color rgb="000B1E2D"/>
      <sz val="9"/>
    </font>
    <font>
      <name val="Arial"/>
      <color rgb="0012956E"/>
      <sz val="9"/>
    </font>
  </fonts>
  <fills count="11">
    <fill>
      <patternFill/>
    </fill>
    <fill>
      <patternFill patternType="gray125"/>
    </fill>
    <fill>
      <patternFill patternType="solid">
        <fgColor rgb="000B1E2D"/>
      </patternFill>
    </fill>
    <fill>
      <patternFill patternType="solid">
        <fgColor rgb="001FC8A0"/>
      </patternFill>
    </fill>
    <fill>
      <patternFill patternType="solid">
        <fgColor rgb="00F5F4F0"/>
      </patternFill>
    </fill>
    <fill>
      <patternFill patternType="solid">
        <fgColor rgb="00FFFFFF"/>
      </patternFill>
    </fill>
    <fill>
      <patternFill patternType="solid">
        <fgColor rgb="00102540"/>
      </patternFill>
    </fill>
    <fill>
      <patternFill patternType="solid">
        <fgColor rgb="00FEF3DC"/>
      </patternFill>
    </fill>
    <fill>
      <patternFill patternType="solid">
        <fgColor rgb="00E8F5EE"/>
      </patternFill>
    </fill>
    <fill>
      <patternFill patternType="solid">
        <fgColor rgb="00FEE8E8"/>
      </patternFill>
    </fill>
    <fill>
      <patternFill patternType="solid">
        <fgColor rgb="00E8F8F4"/>
      </patternFill>
    </fill>
  </fills>
  <borders count="17">
    <border>
      <left/>
      <right/>
      <top/>
      <bottom/>
      <diagonal/>
    </border>
    <border>
      <left style="thin">
        <color rgb="00E6E2DA"/>
      </left>
      <right style="thin">
        <color rgb="00E6E2DA"/>
      </right>
      <top style="thin">
        <color rgb="00E6E2DA"/>
      </top>
      <bottom style="thin">
        <color rgb="00E6E2DA"/>
      </bottom>
    </border>
    <border>
      <left style="thin">
        <color rgb="001FC8A0"/>
      </left>
      <right style="thin">
        <color rgb="001FC8A0"/>
      </right>
      <top style="thin">
        <color rgb="001FC8A0"/>
      </top>
      <bottom style="thin">
        <color rgb="001FC8A0"/>
      </bottom>
    </border>
    <border>
      <left style="thin">
        <color rgb="00FFFFFF"/>
      </left>
      <right style="thin">
        <color rgb="00FFFFFF"/>
      </right>
      <top style="thin">
        <color rgb="00FFFFFF"/>
      </top>
      <bottom style="thin">
        <color rgb="00FFFFFF"/>
      </bottom>
    </border>
    <border>
      <left/>
      <right/>
      <top style="thin">
        <color rgb="00E6E2DA"/>
      </top>
      <bottom/>
      <diagonal/>
    </border>
    <border>
      <left/>
      <right style="thin">
        <color rgb="00E6E2DA"/>
      </right>
      <top style="thin">
        <color rgb="00E6E2DA"/>
      </top>
      <bottom/>
      <diagonal/>
    </border>
    <border>
      <left/>
      <right/>
      <top style="thin">
        <color rgb="00E6E2DA"/>
      </top>
      <bottom style="thin">
        <color rgb="00E6E2DA"/>
      </bottom>
      <diagonal/>
    </border>
    <border>
      <left/>
      <right style="thin">
        <color rgb="00E6E2DA"/>
      </right>
      <top style="thin">
        <color rgb="00E6E2DA"/>
      </top>
      <bottom style="thin">
        <color rgb="00E6E2DA"/>
      </bottom>
      <diagonal/>
    </border>
    <border>
      <left style="thin">
        <color rgb="00A05C00"/>
      </left>
      <right style="thin">
        <color rgb="00A05C00"/>
      </right>
      <top style="thin">
        <color rgb="00A05C00"/>
      </top>
      <bottom style="thin">
        <color rgb="00A05C00"/>
      </bottom>
    </border>
    <border>
      <left/>
      <right/>
      <top style="thin">
        <color rgb="001FC8A0"/>
      </top>
      <bottom/>
      <diagonal/>
    </border>
    <border>
      <left/>
      <right style="thin">
        <color rgb="001FC8A0"/>
      </right>
      <top style="thin">
        <color rgb="001FC8A0"/>
      </top>
      <bottom/>
      <diagonal/>
    </border>
    <border>
      <left/>
      <right/>
      <top style="thin">
        <color rgb="001FC8A0"/>
      </top>
      <bottom style="thin">
        <color rgb="001FC8A0"/>
      </bottom>
      <diagonal/>
    </border>
    <border>
      <left/>
      <right style="thin">
        <color rgb="001FC8A0"/>
      </right>
      <top style="thin">
        <color rgb="001FC8A0"/>
      </top>
      <bottom style="thin">
        <color rgb="001FC8A0"/>
      </bottom>
      <diagonal/>
    </border>
    <border>
      <left/>
      <right/>
      <top style="thin">
        <color rgb="00A05C00"/>
      </top>
      <bottom/>
      <diagonal/>
    </border>
    <border>
      <left/>
      <right style="thin">
        <color rgb="00A05C00"/>
      </right>
      <top style="thin">
        <color rgb="00A05C00"/>
      </top>
      <bottom/>
      <diagonal/>
    </border>
    <border>
      <left/>
      <right/>
      <top style="thin">
        <color rgb="00A05C00"/>
      </top>
      <bottom style="thin">
        <color rgb="00A05C00"/>
      </bottom>
      <diagonal/>
    </border>
    <border>
      <left/>
      <right style="thin">
        <color rgb="00A05C00"/>
      </right>
      <top style="thin">
        <color rgb="00A05C00"/>
      </top>
      <bottom style="thin">
        <color rgb="00A05C00"/>
      </bottom>
      <diagonal/>
    </border>
  </borders>
  <cellStyleXfs count="1">
    <xf numFmtId="0" fontId="0" fillId="0" borderId="0"/>
  </cellStyleXfs>
  <cellXfs count="60">
    <xf numFmtId="0" fontId="0" fillId="0" borderId="0" pivotButton="0" quotePrefix="0" xfId="0"/>
    <xf numFmtId="0" fontId="0" fillId="2"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xf>
    <xf numFmtId="0" fontId="0" fillId="3" borderId="0" pivotButton="0" quotePrefix="0" xfId="0"/>
    <xf numFmtId="0" fontId="3" fillId="2" borderId="0" applyAlignment="1" pivotButton="0" quotePrefix="0" xfId="0">
      <alignment horizontal="left" vertical="center"/>
    </xf>
    <xf numFmtId="0" fontId="4" fillId="2" borderId="0" applyAlignment="1" pivotButton="0" quotePrefix="0" xfId="0">
      <alignment horizontal="left" vertical="center"/>
    </xf>
    <xf numFmtId="0" fontId="5" fillId="3" borderId="0" applyAlignment="1" pivotButton="0" quotePrefix="0" xfId="0">
      <alignment horizontal="center" vertical="center"/>
    </xf>
    <xf numFmtId="0" fontId="6" fillId="2" borderId="0" applyAlignment="1" pivotButton="0" quotePrefix="0" xfId="0">
      <alignment horizontal="left" vertical="center"/>
    </xf>
    <xf numFmtId="0" fontId="7" fillId="2" borderId="0" applyAlignment="1" pivotButton="0" quotePrefix="0" xfId="0">
      <alignment horizontal="left" vertical="center"/>
    </xf>
    <xf numFmtId="0" fontId="8" fillId="2" borderId="0" applyAlignment="1" pivotButton="0" quotePrefix="0" xfId="0">
      <alignment horizontal="center" vertical="center"/>
    </xf>
    <xf numFmtId="0" fontId="9" fillId="2" borderId="0" applyAlignment="1" pivotButton="0" quotePrefix="0" xfId="0">
      <alignment horizontal="left" vertical="center"/>
    </xf>
    <xf numFmtId="0" fontId="10" fillId="2" borderId="0" applyAlignment="1" pivotButton="0" quotePrefix="0" xfId="0">
      <alignment horizontal="left" vertical="center"/>
    </xf>
    <xf numFmtId="0" fontId="11" fillId="2" borderId="0" applyAlignment="1" pivotButton="0" quotePrefix="0" xfId="0">
      <alignment horizontal="left" vertical="center"/>
    </xf>
    <xf numFmtId="0" fontId="5" fillId="4" borderId="1" applyAlignment="1" pivotButton="0" quotePrefix="0" xfId="0">
      <alignment horizontal="left" vertical="top" wrapText="1"/>
    </xf>
    <xf numFmtId="0" fontId="12" fillId="5" borderId="1" applyAlignment="1" pivotButton="0" quotePrefix="0" xfId="0">
      <alignment horizontal="left" vertical="top" wrapText="1"/>
    </xf>
    <xf numFmtId="0" fontId="13" fillId="2" borderId="0" applyAlignment="1" pivotButton="0" quotePrefix="0" xfId="0">
      <alignment horizontal="left" vertical="center"/>
    </xf>
    <xf numFmtId="0" fontId="14" fillId="2" borderId="0" applyAlignment="1" pivotButton="0" quotePrefix="0" xfId="0">
      <alignment horizontal="left" vertical="center"/>
    </xf>
    <xf numFmtId="0" fontId="15" fillId="6" borderId="0" applyAlignment="1" pivotButton="0" quotePrefix="0" xfId="0">
      <alignment horizontal="left" vertical="center"/>
    </xf>
    <xf numFmtId="0" fontId="12" fillId="4" borderId="1" applyAlignment="1" pivotButton="0" quotePrefix="0" xfId="0">
      <alignment horizontal="left" vertical="center"/>
    </xf>
    <xf numFmtId="0" fontId="16" fillId="5" borderId="2" applyAlignment="1" pivotButton="0" quotePrefix="0" xfId="0">
      <alignment horizontal="center" vertical="center"/>
    </xf>
    <xf numFmtId="0" fontId="17" fillId="4" borderId="1" applyAlignment="1" pivotButton="0" quotePrefix="0" xfId="0">
      <alignment horizontal="left" vertical="center" wrapText="1"/>
    </xf>
    <xf numFmtId="164" fontId="16" fillId="5" borderId="2" applyAlignment="1" pivotButton="0" quotePrefix="0" xfId="0">
      <alignment horizontal="center" vertical="center"/>
    </xf>
    <xf numFmtId="9" fontId="16" fillId="5" borderId="2" applyAlignment="1" pivotButton="0" quotePrefix="0" xfId="0">
      <alignment horizontal="center" vertical="center"/>
    </xf>
    <xf numFmtId="165" fontId="16" fillId="5" borderId="2" applyAlignment="1" pivotButton="0" quotePrefix="0" xfId="0">
      <alignment horizontal="center" vertical="center"/>
    </xf>
    <xf numFmtId="2" fontId="16" fillId="5" borderId="2" applyAlignment="1" pivotButton="0" quotePrefix="0" xfId="0">
      <alignment horizontal="center" vertical="center"/>
    </xf>
    <xf numFmtId="0" fontId="18" fillId="2" borderId="0" applyAlignment="1" pivotButton="0" quotePrefix="0" xfId="0">
      <alignment horizontal="left" vertical="center"/>
    </xf>
    <xf numFmtId="0" fontId="8" fillId="6" borderId="0" applyAlignment="1" pivotButton="0" quotePrefix="0" xfId="0">
      <alignment horizontal="left" vertical="center"/>
    </xf>
    <xf numFmtId="0" fontId="0" fillId="2" borderId="3" pivotButton="0" quotePrefix="0" xfId="0"/>
    <xf numFmtId="0" fontId="11" fillId="2" borderId="3" applyAlignment="1" pivotButton="0" quotePrefix="0" xfId="0">
      <alignment horizontal="center" vertical="center"/>
    </xf>
    <xf numFmtId="0" fontId="15" fillId="6" borderId="1" applyAlignment="1" pivotButton="0" quotePrefix="0" xfId="0">
      <alignment horizontal="left" vertical="center"/>
    </xf>
    <xf numFmtId="0" fontId="0" fillId="0" borderId="6" pivotButton="0" quotePrefix="0" xfId="0"/>
    <xf numFmtId="0" fontId="0" fillId="0" borderId="7" pivotButton="0" quotePrefix="0" xfId="0"/>
    <xf numFmtId="166" fontId="19" fillId="4" borderId="1" applyAlignment="1" pivotButton="0" quotePrefix="0" xfId="0">
      <alignment horizontal="right" vertical="center"/>
    </xf>
    <xf numFmtId="0" fontId="12" fillId="5" borderId="1" applyAlignment="1" pivotButton="0" quotePrefix="0" xfId="0">
      <alignment horizontal="left" vertical="center"/>
    </xf>
    <xf numFmtId="166" fontId="12" fillId="5" borderId="1" applyAlignment="1" pivotButton="0" quotePrefix="0" xfId="0">
      <alignment horizontal="right" vertical="center"/>
    </xf>
    <xf numFmtId="0" fontId="20" fillId="4" borderId="1" applyAlignment="1" pivotButton="0" quotePrefix="0" xfId="0">
      <alignment horizontal="left" vertical="center"/>
    </xf>
    <xf numFmtId="166" fontId="20" fillId="4" borderId="1" applyAlignment="1" pivotButton="0" quotePrefix="0" xfId="0">
      <alignment horizontal="right" vertical="center"/>
    </xf>
    <xf numFmtId="166" fontId="19" fillId="5" borderId="1" applyAlignment="1" pivotButton="0" quotePrefix="0" xfId="0">
      <alignment horizontal="right" vertical="center"/>
    </xf>
    <xf numFmtId="0" fontId="15" fillId="2" borderId="1" applyAlignment="1" pivotButton="0" quotePrefix="0" xfId="0">
      <alignment horizontal="left" vertical="center"/>
    </xf>
    <xf numFmtId="166" fontId="15" fillId="2" borderId="1" applyAlignment="1" pivotButton="0" quotePrefix="0" xfId="0">
      <alignment horizontal="right" vertical="center"/>
    </xf>
    <xf numFmtId="166" fontId="21" fillId="4" borderId="1" applyAlignment="1" pivotButton="0" quotePrefix="0" xfId="0">
      <alignment horizontal="right" vertical="center"/>
    </xf>
    <xf numFmtId="166" fontId="22" fillId="7" borderId="1" applyAlignment="1" pivotButton="0" quotePrefix="0" xfId="0">
      <alignment horizontal="right" vertical="center"/>
    </xf>
    <xf numFmtId="166" fontId="23" fillId="8" borderId="1" applyAlignment="1" pivotButton="0" quotePrefix="0" xfId="0">
      <alignment horizontal="right" vertical="center"/>
    </xf>
    <xf numFmtId="0" fontId="24" fillId="6" borderId="3" applyAlignment="1" pivotButton="0" quotePrefix="0" xfId="0">
      <alignment horizontal="center" vertical="center" wrapText="1"/>
    </xf>
    <xf numFmtId="164" fontId="25" fillId="4" borderId="1" applyAlignment="1" pivotButton="0" quotePrefix="0" xfId="0">
      <alignment horizontal="center" vertical="center"/>
    </xf>
    <xf numFmtId="164" fontId="25" fillId="8" borderId="1" applyAlignment="1" pivotButton="0" quotePrefix="0" xfId="0">
      <alignment horizontal="center" vertical="center"/>
    </xf>
    <xf numFmtId="164" fontId="25" fillId="7" borderId="1" applyAlignment="1" pivotButton="0" quotePrefix="0" xfId="0">
      <alignment horizontal="center" vertical="center"/>
    </xf>
    <xf numFmtId="1" fontId="25" fillId="9" borderId="1" applyAlignment="1" pivotButton="0" quotePrefix="0" xfId="0">
      <alignment horizontal="center" vertical="center"/>
    </xf>
    <xf numFmtId="0" fontId="26" fillId="10" borderId="2" applyAlignment="1" pivotButton="0" quotePrefix="0" xfId="0">
      <alignment horizontal="left" vertical="center" wrapText="1"/>
    </xf>
    <xf numFmtId="0" fontId="12" fillId="4" borderId="1" applyAlignment="1" pivotButton="0" quotePrefix="0" xfId="0">
      <alignment horizontal="left" vertical="center" wrapText="1"/>
    </xf>
    <xf numFmtId="0" fontId="27" fillId="10" borderId="2" applyAlignment="1" pivotButton="0" quotePrefix="0" xfId="0">
      <alignment horizontal="left" vertical="center" wrapText="1"/>
    </xf>
    <xf numFmtId="166" fontId="12" fillId="4" borderId="1" applyAlignment="1" pivotButton="0" quotePrefix="0" xfId="0">
      <alignment horizontal="right" vertical="center"/>
    </xf>
    <xf numFmtId="166" fontId="28" fillId="8" borderId="1" applyAlignment="1" pivotButton="0" quotePrefix="0" xfId="0">
      <alignment horizontal="right" vertical="center"/>
    </xf>
    <xf numFmtId="164" fontId="6" fillId="6" borderId="3" applyAlignment="1" pivotButton="0" quotePrefix="0" xfId="0">
      <alignment horizontal="right" vertical="center"/>
    </xf>
    <xf numFmtId="0" fontId="27" fillId="7" borderId="8" applyAlignment="1" pivotButton="0" quotePrefix="0" xfId="0">
      <alignment horizontal="left" vertical="center" wrapText="1"/>
    </xf>
    <xf numFmtId="0" fontId="0" fillId="0" borderId="11" pivotButton="0" quotePrefix="0" xfId="0"/>
    <xf numFmtId="0" fontId="0" fillId="0" borderId="12" pivotButton="0" quotePrefix="0" xfId="0"/>
    <xf numFmtId="0" fontId="0" fillId="0" borderId="15" pivotButton="0" quotePrefix="0" xfId="0"/>
    <xf numFmtId="0" fontId="0" fillId="0" borderId="16"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B1E2D"/>
    <outlinePr summaryBelow="1" summaryRight="1"/>
    <pageSetUpPr/>
  </sheetPr>
  <dimension ref="A1:E64"/>
  <sheetViews>
    <sheetView workbookViewId="0">
      <selection activeCell="A1" sqref="A1"/>
    </sheetView>
  </sheetViews>
  <sheetFormatPr baseColWidth="8" defaultRowHeight="15"/>
  <cols>
    <col width="3" customWidth="1" min="1" max="1"/>
    <col width="26" customWidth="1" min="2" max="2"/>
    <col width="26" customWidth="1" min="3" max="3"/>
    <col width="26" customWidth="1" min="4" max="4"/>
    <col width="3" customWidth="1" min="5" max="5"/>
  </cols>
  <sheetData>
    <row r="1" ht="16" customHeight="1">
      <c r="A1" s="1" t="n"/>
      <c r="B1" s="1" t="n"/>
      <c r="C1" s="1" t="n"/>
      <c r="D1" s="1" t="n"/>
      <c r="E1" s="1" t="n"/>
    </row>
    <row r="2" ht="16" customHeight="1">
      <c r="A2" s="1" t="n"/>
      <c r="B2" s="1" t="n"/>
      <c r="C2" s="1" t="n"/>
      <c r="D2" s="1" t="n"/>
      <c r="E2" s="1" t="n"/>
    </row>
    <row r="3" ht="52" customHeight="1">
      <c r="A3" s="1" t="n"/>
      <c r="B3" s="2" t="inlineStr">
        <is>
          <t>LumixAI</t>
        </is>
      </c>
      <c r="E3" s="1" t="n"/>
    </row>
    <row r="4" ht="16" customHeight="1">
      <c r="A4" s="1" t="n"/>
      <c r="B4" s="3" t="inlineStr">
        <is>
          <t>Commercial Intelligence for SME Owners</t>
        </is>
      </c>
      <c r="E4" s="1" t="n"/>
    </row>
    <row r="5" ht="16" customHeight="1">
      <c r="A5" s="1" t="n"/>
      <c r="B5" s="1" t="n"/>
      <c r="C5" s="1" t="n"/>
      <c r="D5" s="1" t="n"/>
      <c r="E5" s="1" t="n"/>
    </row>
    <row r="6" ht="4" customHeight="1">
      <c r="A6" s="1" t="n"/>
      <c r="B6" s="4" t="n"/>
      <c r="C6" s="4" t="n"/>
      <c r="D6" s="4" t="n"/>
      <c r="E6" s="1" t="n"/>
    </row>
    <row r="7" ht="16" customHeight="1">
      <c r="A7" s="1" t="n"/>
      <c r="B7" s="1" t="n"/>
      <c r="C7" s="1" t="n"/>
      <c r="D7" s="1" t="n"/>
      <c r="E7" s="1" t="n"/>
    </row>
    <row r="8" ht="46" customHeight="1">
      <c r="A8" s="1" t="n"/>
      <c r="B8" s="5" t="inlineStr">
        <is>
          <t>CASHFLOW FORECASTER</t>
        </is>
      </c>
      <c r="E8" s="1" t="n"/>
    </row>
    <row r="9" ht="26" customHeight="1">
      <c r="A9" s="1" t="n"/>
      <c r="B9" s="6" t="inlineStr">
        <is>
          <t>12-month rolling cashflow model with VAT tracker and dynamic AI summary</t>
        </is>
      </c>
      <c r="E9" s="1" t="n"/>
    </row>
    <row r="10" ht="16" customHeight="1">
      <c r="A10" s="1" t="n"/>
      <c r="B10" s="1" t="n"/>
      <c r="C10" s="1" t="n"/>
      <c r="D10" s="1" t="n"/>
      <c r="E10" s="1" t="n"/>
    </row>
    <row r="11" ht="26" customHeight="1">
      <c r="A11" s="1" t="n"/>
      <c r="B11" s="7" t="inlineStr">
        <is>
          <t>£19.99 — One-off purchase  ·  lumixai.co.uk</t>
        </is>
      </c>
      <c r="E11" s="1" t="n"/>
    </row>
    <row r="12" ht="16" customHeight="1">
      <c r="A12" s="1" t="n"/>
      <c r="B12" s="1" t="n"/>
      <c r="C12" s="1" t="n"/>
      <c r="D12" s="1" t="n"/>
      <c r="E12" s="1" t="n"/>
    </row>
    <row r="13" ht="22" customHeight="1">
      <c r="A13" s="1" t="n"/>
      <c r="B13" s="8" t="inlineStr">
        <is>
          <t>WHAT THIS TOOL GIVES YOU</t>
        </is>
      </c>
      <c r="E13" s="1" t="n"/>
    </row>
    <row r="14" ht="19" customHeight="1">
      <c r="A14" s="1" t="n"/>
      <c r="B14" s="9" t="inlineStr">
        <is>
          <t xml:space="preserve">  ›  12-month rolling cashflow forecast — monthly cash in and cash out</t>
        </is>
      </c>
      <c r="E14" s="1" t="n"/>
    </row>
    <row r="15" ht="19" customHeight="1">
      <c r="A15" s="1" t="n"/>
      <c r="B15" s="9" t="inlineStr">
        <is>
          <t xml:space="preserve">  ›  Dynamic Executive Summary — plain-English analysis that updates as you change data</t>
        </is>
      </c>
      <c r="E15" s="1" t="n"/>
    </row>
    <row r="16" ht="19" customHeight="1">
      <c r="A16" s="1" t="n"/>
      <c r="B16" s="9" t="inlineStr">
        <is>
          <t xml:space="preserve">  ›  VAT liability tracker — separates HMRC's money from yours every month</t>
        </is>
      </c>
      <c r="E16" s="1" t="n"/>
    </row>
    <row r="17" ht="19" customHeight="1">
      <c r="A17" s="1" t="n"/>
      <c r="B17" s="9" t="inlineStr">
        <is>
          <t xml:space="preserve">  ›  Seasonal adjustment — weight months for your business cycle</t>
        </is>
      </c>
      <c r="E17" s="1" t="n"/>
    </row>
    <row r="18" ht="19" customHeight="1">
      <c r="A18" s="1" t="n"/>
      <c r="B18" s="9" t="inlineStr">
        <is>
          <t xml:space="preserve">  ›  Payment terms modelling — debtor days and creditor days built in</t>
        </is>
      </c>
      <c r="E18" s="1" t="n"/>
    </row>
    <row r="19" ht="19" customHeight="1">
      <c r="A19" s="1" t="n"/>
      <c r="B19" s="9" t="inlineStr">
        <is>
          <t xml:space="preserve">  ›  Gap months flagged — every month where cash goes negative highlighted red</t>
        </is>
      </c>
      <c r="E19" s="1" t="n"/>
    </row>
    <row r="20" ht="19" customHeight="1">
      <c r="A20" s="1" t="n"/>
      <c r="B20" s="9" t="inlineStr">
        <is>
          <t xml:space="preserve">  ›  Scenario modelling — base, optimistic, and pessimistic cases</t>
        </is>
      </c>
      <c r="E20" s="1" t="n"/>
    </row>
    <row r="21" ht="19" customHeight="1">
      <c r="A21" s="1" t="n"/>
      <c r="B21" s="9" t="inlineStr">
        <is>
          <t xml:space="preserve">  ›  Dashboard — 12-month overview with key metrics and executive summary</t>
        </is>
      </c>
      <c r="E21" s="1" t="n"/>
    </row>
    <row r="22" ht="16" customHeight="1">
      <c r="A22" s="1" t="n"/>
      <c r="B22" s="1" t="n"/>
      <c r="C22" s="1" t="n"/>
      <c r="D22" s="1" t="n"/>
      <c r="E22" s="1" t="n"/>
    </row>
    <row r="23" ht="16" customHeight="1">
      <c r="A23" s="1" t="n"/>
      <c r="B23" s="1" t="n"/>
      <c r="C23" s="1" t="n"/>
      <c r="D23" s="1" t="n"/>
      <c r="E23" s="1" t="n"/>
    </row>
    <row r="24" ht="22" customHeight="1">
      <c r="A24" s="1" t="n"/>
      <c r="B24" s="8" t="inlineStr">
        <is>
          <t>BUILT FOR</t>
        </is>
      </c>
      <c r="E24" s="1" t="n"/>
    </row>
    <row r="25" ht="20" customHeight="1">
      <c r="A25" s="1" t="n"/>
      <c r="B25" s="8" t="inlineStr">
        <is>
          <t>ALL SME TYPES</t>
        </is>
      </c>
      <c r="C25" s="9" t="inlineStr">
        <is>
          <t>Any business needing to plan and monitor cash — service, product, retail, trade</t>
        </is>
      </c>
      <c r="E25" s="1" t="n"/>
    </row>
    <row r="26" ht="20" customHeight="1">
      <c r="A26" s="1" t="n"/>
      <c r="B26" s="8" t="inlineStr">
        <is>
          <t>IMPORTERS</t>
        </is>
      </c>
      <c r="C26" s="9" t="inlineStr">
        <is>
          <t>Model large supplier payments against customer receipt timings</t>
        </is>
      </c>
      <c r="E26" s="1" t="n"/>
    </row>
    <row r="27" ht="20" customHeight="1">
      <c r="A27" s="1" t="n"/>
      <c r="B27" s="8" t="inlineStr">
        <is>
          <t>SEASONAL BUSINESSES</t>
        </is>
      </c>
      <c r="C27" s="9" t="inlineStr">
        <is>
          <t>Weight months for your peak and trough trading pattern</t>
        </is>
      </c>
      <c r="E27" s="1" t="n"/>
    </row>
    <row r="28" ht="20" customHeight="1">
      <c r="A28" s="1" t="n"/>
      <c r="B28" s="8" t="inlineStr">
        <is>
          <t>VAT REGISTERED</t>
        </is>
      </c>
      <c r="C28" s="9" t="inlineStr">
        <is>
          <t>Separate VAT collected from free cash — never spend HMRC's money</t>
        </is>
      </c>
      <c r="E28" s="1" t="n"/>
    </row>
    <row r="29" ht="16" customHeight="1">
      <c r="A29" s="1" t="n"/>
      <c r="B29" s="1" t="n"/>
      <c r="C29" s="1" t="n"/>
      <c r="D29" s="1" t="n"/>
      <c r="E29" s="1" t="n"/>
    </row>
    <row r="30" ht="16" customHeight="1">
      <c r="A30" s="1" t="n"/>
      <c r="B30" s="1" t="n"/>
      <c r="C30" s="1" t="n"/>
      <c r="D30" s="1" t="n"/>
      <c r="E30" s="1" t="n"/>
    </row>
    <row r="31" ht="22" customHeight="1">
      <c r="A31" s="1" t="n"/>
      <c r="B31" s="8" t="inlineStr">
        <is>
          <t>HOW TO USE THIS TOOL</t>
        </is>
      </c>
      <c r="E31" s="1" t="n"/>
    </row>
    <row r="32" ht="19" customHeight="1">
      <c r="A32" s="1" t="n"/>
      <c r="B32" s="9" t="inlineStr">
        <is>
          <t xml:space="preserve">  Step 1  →  Read the How To Guide sheet</t>
        </is>
      </c>
      <c r="E32" s="1" t="n"/>
    </row>
    <row r="33" ht="19" customHeight="1">
      <c r="A33" s="1" t="n"/>
      <c r="B33" s="9" t="inlineStr">
        <is>
          <t xml:space="preserve">  Step 2  →  Enter your assumptions in the Assumptions sheet</t>
        </is>
      </c>
      <c r="E33" s="1" t="n"/>
    </row>
    <row r="34" ht="19" customHeight="1">
      <c r="A34" s="1" t="n"/>
      <c r="B34" s="9" t="inlineStr">
        <is>
          <t xml:space="preserve">  Step 3  →  Enter monthly revenue and cost forecasts in the Engine sheet</t>
        </is>
      </c>
      <c r="E34" s="1" t="n"/>
    </row>
    <row r="35" ht="19" customHeight="1">
      <c r="A35" s="1" t="n"/>
      <c r="B35" s="9" t="inlineStr">
        <is>
          <t xml:space="preserve">  Step 4  →  Review gap months — highlighted red — and plan your response</t>
        </is>
      </c>
      <c r="E35" s="1" t="n"/>
    </row>
    <row r="36" ht="19" customHeight="1">
      <c r="A36" s="1" t="n"/>
      <c r="B36" s="9" t="inlineStr">
        <is>
          <t xml:space="preserve">  Step 5  →  Check the Dashboard for your Executive Summary and key metrics</t>
        </is>
      </c>
      <c r="E36" s="1" t="n"/>
    </row>
    <row r="37" ht="16" customHeight="1">
      <c r="A37" s="1" t="n"/>
      <c r="B37" s="1" t="n"/>
      <c r="C37" s="1" t="n"/>
      <c r="D37" s="1" t="n"/>
      <c r="E37" s="1" t="n"/>
    </row>
    <row r="38" ht="16" customHeight="1">
      <c r="A38" s="1" t="n"/>
      <c r="B38" s="1" t="n"/>
      <c r="C38" s="1" t="n"/>
      <c r="D38" s="1" t="n"/>
      <c r="E38" s="1" t="n"/>
    </row>
    <row r="39" ht="4" customHeight="1">
      <c r="A39" s="1" t="n"/>
      <c r="B39" s="4" t="n"/>
      <c r="C39" s="4" t="n"/>
      <c r="D39" s="4" t="n"/>
      <c r="E39" s="1" t="n"/>
    </row>
    <row r="40" ht="16" customHeight="1">
      <c r="A40" s="1" t="n"/>
      <c r="B40" s="1" t="n"/>
      <c r="C40" s="1" t="n"/>
      <c r="D40" s="1" t="n"/>
      <c r="E40" s="1" t="n"/>
    </row>
    <row r="41" ht="18" customHeight="1">
      <c r="A41" s="1" t="n"/>
      <c r="B41" s="10" t="inlineStr">
        <is>
          <t>lumixai.co.uk  ·  hello@lumixai.co.uk  ·  Paid Tool v1.0  ·  March 2026</t>
        </is>
      </c>
      <c r="E41" s="1" t="n"/>
    </row>
    <row r="42" ht="16" customHeight="1">
      <c r="A42" s="1" t="n"/>
      <c r="B42" s="1" t="n"/>
      <c r="C42" s="1" t="n"/>
      <c r="D42" s="1" t="n"/>
      <c r="E42" s="1" t="n"/>
    </row>
    <row r="43" ht="16" customHeight="1">
      <c r="A43" s="1" t="n"/>
      <c r="B43" s="1" t="n"/>
      <c r="C43" s="1" t="n"/>
      <c r="D43" s="1" t="n"/>
      <c r="E43" s="1" t="n"/>
    </row>
    <row r="44" ht="16" customHeight="1">
      <c r="A44" s="1" t="n"/>
      <c r="B44" s="1" t="n"/>
      <c r="C44" s="1" t="n"/>
      <c r="D44" s="1" t="n"/>
      <c r="E44" s="1" t="n"/>
    </row>
    <row r="45" ht="16" customHeight="1">
      <c r="A45" s="1" t="n"/>
      <c r="B45" s="1" t="n"/>
      <c r="C45" s="1" t="n"/>
      <c r="D45" s="1" t="n"/>
      <c r="E45" s="1" t="n"/>
    </row>
    <row r="46" ht="16" customHeight="1">
      <c r="A46" s="1" t="n"/>
      <c r="B46" s="1" t="n"/>
      <c r="C46" s="1" t="n"/>
      <c r="D46" s="1" t="n"/>
      <c r="E46" s="1" t="n"/>
    </row>
    <row r="47" ht="16" customHeight="1">
      <c r="A47" s="1" t="n"/>
      <c r="B47" s="1" t="n"/>
      <c r="C47" s="1" t="n"/>
      <c r="D47" s="1" t="n"/>
      <c r="E47" s="1" t="n"/>
    </row>
    <row r="48" ht="16" customHeight="1">
      <c r="A48" s="1" t="n"/>
      <c r="B48" s="1" t="n"/>
      <c r="C48" s="1" t="n"/>
      <c r="D48" s="1" t="n"/>
      <c r="E48" s="1" t="n"/>
    </row>
    <row r="49" ht="16" customHeight="1">
      <c r="A49" s="1" t="n"/>
      <c r="B49" s="1" t="n"/>
      <c r="C49" s="1" t="n"/>
      <c r="D49" s="1" t="n"/>
      <c r="E49" s="1" t="n"/>
    </row>
    <row r="50" ht="16" customHeight="1">
      <c r="A50" s="1" t="n"/>
      <c r="B50" s="1" t="n"/>
      <c r="C50" s="1" t="n"/>
      <c r="D50" s="1" t="n"/>
      <c r="E50" s="1" t="n"/>
    </row>
    <row r="51" ht="16" customHeight="1">
      <c r="A51" s="1" t="n"/>
      <c r="B51" s="1" t="n"/>
      <c r="C51" s="1" t="n"/>
      <c r="D51" s="1" t="n"/>
      <c r="E51" s="1" t="n"/>
    </row>
    <row r="52" ht="16" customHeight="1">
      <c r="A52" s="1" t="n"/>
      <c r="B52" s="1" t="n"/>
      <c r="C52" s="1" t="n"/>
      <c r="D52" s="1" t="n"/>
      <c r="E52" s="1" t="n"/>
    </row>
    <row r="53" ht="16" customHeight="1">
      <c r="A53" s="1" t="n"/>
      <c r="B53" s="1" t="n"/>
      <c r="C53" s="1" t="n"/>
      <c r="D53" s="1" t="n"/>
      <c r="E53" s="1" t="n"/>
    </row>
    <row r="54" ht="16" customHeight="1">
      <c r="A54" s="1" t="n"/>
      <c r="B54" s="1" t="n"/>
      <c r="C54" s="1" t="n"/>
      <c r="D54" s="1" t="n"/>
      <c r="E54" s="1" t="n"/>
    </row>
    <row r="55" ht="16" customHeight="1">
      <c r="A55" s="1" t="n"/>
      <c r="B55" s="1" t="n"/>
      <c r="C55" s="1" t="n"/>
      <c r="D55" s="1" t="n"/>
      <c r="E55" s="1" t="n"/>
    </row>
    <row r="56" ht="16" customHeight="1">
      <c r="A56" s="1" t="n"/>
      <c r="B56" s="1" t="n"/>
      <c r="C56" s="1" t="n"/>
      <c r="D56" s="1" t="n"/>
      <c r="E56" s="1" t="n"/>
    </row>
    <row r="57" ht="16" customHeight="1">
      <c r="A57" s="1" t="n"/>
      <c r="B57" s="1" t="n"/>
      <c r="C57" s="1" t="n"/>
      <c r="D57" s="1" t="n"/>
      <c r="E57" s="1" t="n"/>
    </row>
    <row r="58" ht="16" customHeight="1">
      <c r="A58" s="1" t="n"/>
      <c r="B58" s="1" t="n"/>
      <c r="C58" s="1" t="n"/>
      <c r="D58" s="1" t="n"/>
      <c r="E58" s="1" t="n"/>
    </row>
    <row r="59" ht="16" customHeight="1">
      <c r="A59" s="1" t="n"/>
      <c r="B59" s="1" t="n"/>
      <c r="C59" s="1" t="n"/>
      <c r="D59" s="1" t="n"/>
      <c r="E59" s="1" t="n"/>
    </row>
    <row r="60" ht="16" customHeight="1">
      <c r="A60" s="1" t="n"/>
      <c r="B60" s="1" t="n"/>
      <c r="C60" s="1" t="n"/>
      <c r="D60" s="1" t="n"/>
      <c r="E60" s="1" t="n"/>
    </row>
    <row r="61" ht="16" customHeight="1">
      <c r="A61" s="1" t="n"/>
      <c r="B61" s="1" t="n"/>
      <c r="C61" s="1" t="n"/>
      <c r="D61" s="1" t="n"/>
      <c r="E61" s="1" t="n"/>
    </row>
    <row r="62" ht="16" customHeight="1">
      <c r="A62" s="1" t="n"/>
      <c r="B62" s="1" t="n"/>
      <c r="C62" s="1" t="n"/>
      <c r="D62" s="1" t="n"/>
      <c r="E62" s="1" t="n"/>
    </row>
    <row r="63" ht="16" customHeight="1">
      <c r="A63" s="1" t="n"/>
      <c r="B63" s="1" t="n"/>
      <c r="C63" s="1" t="n"/>
      <c r="D63" s="1" t="n"/>
      <c r="E63" s="1" t="n"/>
    </row>
    <row r="64" ht="16" customHeight="1">
      <c r="A64" s="1" t="n"/>
      <c r="B64" s="1" t="n"/>
      <c r="C64" s="1" t="n"/>
      <c r="D64" s="1" t="n"/>
      <c r="E64" s="1" t="n"/>
    </row>
  </sheetData>
  <mergeCells count="26">
    <mergeCell ref="B11:D11"/>
    <mergeCell ref="B14:D14"/>
    <mergeCell ref="B8:D8"/>
    <mergeCell ref="B17:D17"/>
    <mergeCell ref="B13:D13"/>
    <mergeCell ref="C26:D26"/>
    <mergeCell ref="B34:D34"/>
    <mergeCell ref="B19:D19"/>
    <mergeCell ref="C25:D25"/>
    <mergeCell ref="B9:D9"/>
    <mergeCell ref="B15:D15"/>
    <mergeCell ref="B24:D24"/>
    <mergeCell ref="B20:D20"/>
    <mergeCell ref="B33:D33"/>
    <mergeCell ref="B36:D36"/>
    <mergeCell ref="B41:D41"/>
    <mergeCell ref="C27:D27"/>
    <mergeCell ref="B4:D4"/>
    <mergeCell ref="B32:D32"/>
    <mergeCell ref="B35:D35"/>
    <mergeCell ref="B16:D16"/>
    <mergeCell ref="B3:D3"/>
    <mergeCell ref="B31:D31"/>
    <mergeCell ref="B18:D18"/>
    <mergeCell ref="C28:D28"/>
    <mergeCell ref="B21:D21"/>
  </mergeCells>
  <pageMargins left="0.75" right="0.75" top="1" bottom="1" header="0.5" footer="0.5"/>
</worksheet>
</file>

<file path=xl/worksheets/sheet2.xml><?xml version="1.0" encoding="utf-8"?>
<worksheet xmlns="http://schemas.openxmlformats.org/spreadsheetml/2006/main">
  <sheetPr>
    <tabColor rgb="0018A888"/>
    <outlinePr summaryBelow="1" summaryRight="1"/>
    <pageSetUpPr/>
  </sheetPr>
  <dimension ref="A1:B59"/>
  <sheetViews>
    <sheetView workbookViewId="0">
      <selection activeCell="A1" sqref="A1"/>
    </sheetView>
  </sheetViews>
  <sheetFormatPr baseColWidth="8" defaultRowHeight="15"/>
  <cols>
    <col width="28" customWidth="1" min="1" max="1"/>
    <col width="62" customWidth="1" min="2" max="2"/>
  </cols>
  <sheetData>
    <row r="1" ht="42" customHeight="1">
      <c r="A1" s="11" t="inlineStr">
        <is>
          <t>LumixAI  ·  Cashflow Forecaster  ·  How To Guide</t>
        </is>
      </c>
    </row>
    <row r="2" ht="18" customHeight="1">
      <c r="A2" s="12" t="inlineStr">
        <is>
          <t>Read before entering data. Blue cells = your inputs. Black cells = auto-calculated. Do not edit black cells.</t>
        </is>
      </c>
    </row>
    <row r="4" ht="24" customHeight="1">
      <c r="A4" s="13" t="inlineStr">
        <is>
          <t>1.  OVERVIEW</t>
        </is>
      </c>
    </row>
    <row r="5" ht="50" customHeight="1">
      <c r="A5" s="14" t="inlineStr">
        <is>
          <t>What this tool does</t>
        </is>
      </c>
      <c r="B5" s="15" t="inlineStr">
        <is>
          <t>Projects your monthly cash position for 12 months. Shows cash in, cash out, VAT liability, net cashflow, and closing balance for each month. Flags any month where cash goes negative. Generates a plain-English Executive Summary on the Dashboard that updates automatically as you change your numbers.</t>
        </is>
      </c>
    </row>
    <row r="6" ht="45" customHeight="1">
      <c r="A6" s="14" t="inlineStr">
        <is>
          <t>The Executive Summary</t>
        </is>
      </c>
      <c r="B6" s="15" t="inlineStr">
        <is>
          <t>The Dashboard contains a dynamic Executive Summary built from formula-driven text. It reads your data and writes sentences — number of gap months, worst month, VAT exposure, key recommendation. Change a number anywhere in the Engine and the summary updates instantly.</t>
        </is>
      </c>
    </row>
    <row r="8" ht="24" customHeight="1">
      <c r="A8" s="13" t="inlineStr">
        <is>
          <t>2.  VAT — CRITICAL SECTION</t>
        </is>
      </c>
    </row>
    <row r="9" ht="35" customHeight="1">
      <c r="A9" s="14" t="inlineStr">
        <is>
          <t>VAT registered?</t>
        </is>
      </c>
      <c r="B9" s="15" t="inlineStr">
        <is>
          <t>YES → Enter all revenue EXCLUDING VAT. Enter the VAT portion separately in the VAT Collected row. The tool separates HMRC's money from yours and shows your true free cash position each month.</t>
        </is>
      </c>
    </row>
    <row r="10" ht="28" customHeight="1">
      <c r="A10" s="14" t="inlineStr">
        <is>
          <t>Not VAT registered?</t>
        </is>
      </c>
      <c r="B10" s="15" t="inlineStr">
        <is>
          <t>NO → Leave all VAT rows blank. Enter actual amounts throughout. No adjustment needed.</t>
        </is>
      </c>
    </row>
    <row r="11" ht="35" customHeight="1">
      <c r="A11" s="14" t="inlineStr">
        <is>
          <t>VAT quarters</t>
        </is>
      </c>
      <c r="B11" s="15" t="inlineStr">
        <is>
          <t>Enter your quarterly VAT payment in the month it's due (Jan, Apr, Jul, Oct for most businesses). This appears as a cash outflow and resets the VAT liability balance.</t>
        </is>
      </c>
    </row>
    <row r="12" ht="40" customHeight="1">
      <c r="A12" s="14" t="inlineStr">
        <is>
          <t>The VAT trap</t>
        </is>
      </c>
      <c r="B12" s="15" t="inlineStr">
        <is>
          <t>The most common SME cashflow mistake — spending the VAT collected thinking it's your money. This tool makes the VAT liability visible every month so you always know how much of your bank balance belongs to HMRC.</t>
        </is>
      </c>
    </row>
    <row r="14" ht="24" customHeight="1">
      <c r="A14" s="13" t="inlineStr">
        <is>
          <t>3.  ASSUMPTIONS SHEET</t>
        </is>
      </c>
    </row>
    <row r="15" ht="30" customHeight="1">
      <c r="A15" s="14" t="inlineStr">
        <is>
          <t>Business name</t>
        </is>
      </c>
      <c r="B15" s="15" t="inlineStr">
        <is>
          <t>Your business name — appears on the Dashboard header</t>
        </is>
      </c>
    </row>
    <row r="16" ht="30" customHeight="1">
      <c r="A16" s="14" t="inlineStr">
        <is>
          <t>Start month / year</t>
        </is>
      </c>
      <c r="B16" s="15" t="inlineStr">
        <is>
          <t>The first month of your 12-month forecast</t>
        </is>
      </c>
    </row>
    <row r="17" ht="30" customHeight="1">
      <c r="A17" s="14" t="inlineStr">
        <is>
          <t>Opening cash balance</t>
        </is>
      </c>
      <c r="B17" s="15" t="inlineStr">
        <is>
          <t>Your current bank balance at the start of month 1</t>
        </is>
      </c>
    </row>
    <row r="18" ht="30" customHeight="1">
      <c r="A18" s="14" t="inlineStr">
        <is>
          <t>VAT registered</t>
        </is>
      </c>
      <c r="B18" s="15" t="inlineStr">
        <is>
          <t>Yes or No — affects VAT calculation rows</t>
        </is>
      </c>
    </row>
    <row r="19" ht="30" customHeight="1">
      <c r="A19" s="14" t="inlineStr">
        <is>
          <t>VAT rate</t>
        </is>
      </c>
      <c r="B19" s="15" t="inlineStr">
        <is>
          <t>Standard 20%. Change if you're on Flat Rate scheme</t>
        </is>
      </c>
    </row>
    <row r="20" ht="30" customHeight="1">
      <c r="A20" s="14" t="inlineStr">
        <is>
          <t>Debtor days</t>
        </is>
      </c>
      <c r="B20" s="15" t="inlineStr">
        <is>
          <t>Average days your customers take to pay. E.g. 30 = net 30 terms</t>
        </is>
      </c>
    </row>
    <row r="21" ht="30" customHeight="1">
      <c r="A21" s="14" t="inlineStr">
        <is>
          <t>Creditor days</t>
        </is>
      </c>
      <c r="B21" s="15" t="inlineStr">
        <is>
          <t>Average days you take to pay suppliers</t>
        </is>
      </c>
    </row>
    <row r="22" ht="30" customHeight="1">
      <c r="A22" s="14" t="inlineStr">
        <is>
          <t>Seasonal weights</t>
        </is>
      </c>
      <c r="B22" s="15" t="inlineStr">
        <is>
          <t>12 multipliers (one per month) adjusting revenue for seasonality. 1.0 = average month. 1.3 = 30% above average. 0.7 = 30% below.</t>
        </is>
      </c>
    </row>
    <row r="23" ht="30" customHeight="1">
      <c r="A23" s="14" t="inlineStr">
        <is>
          <t>Scenario selector</t>
        </is>
      </c>
      <c r="B23" s="15" t="inlineStr">
        <is>
          <t>Choose Base, Optimistic (+20%), or Pessimistic (-20%) to stress-test your forecast</t>
        </is>
      </c>
    </row>
    <row r="25" ht="24" customHeight="1">
      <c r="A25" s="13" t="inlineStr">
        <is>
          <t>4.  ENGINE SHEET — COLUMN BY COLUMN</t>
        </is>
      </c>
    </row>
    <row r="26" ht="28" customHeight="1">
      <c r="A26" s="14" t="inlineStr">
        <is>
          <t>Row 1 — Month</t>
        </is>
      </c>
      <c r="B26" s="15" t="inlineStr">
        <is>
          <t>Jan through Dec. Pre-filled.</t>
        </is>
      </c>
    </row>
    <row r="27" ht="28" customHeight="1">
      <c r="A27" s="14" t="inlineStr">
        <is>
          <t>Row 2 — Revenue (exc VAT)</t>
        </is>
      </c>
      <c r="B27" s="15" t="inlineStr">
        <is>
          <t>Your expected monthly revenue excluding VAT. Blue — enter your forecast.</t>
        </is>
      </c>
    </row>
    <row r="28" ht="28" customHeight="1">
      <c r="A28" s="14" t="inlineStr">
        <is>
          <t>Row 3 — VAT Collected</t>
        </is>
      </c>
      <c r="B28" s="15" t="inlineStr">
        <is>
          <t>VAT on revenue. Auto-calculated from revenue × VAT rate if registered.</t>
        </is>
      </c>
    </row>
    <row r="29" ht="28" customHeight="1">
      <c r="A29" s="14" t="inlineStr">
        <is>
          <t>Row 4 — Other Income</t>
        </is>
      </c>
      <c r="B29" s="15" t="inlineStr">
        <is>
          <t>Grants, loan drawdowns, asset sales, insurance receipts. Blue.</t>
        </is>
      </c>
    </row>
    <row r="30" ht="28" customHeight="1">
      <c r="A30" s="14" t="inlineStr">
        <is>
          <t>Row 5 — Total Cash In</t>
        </is>
      </c>
      <c r="B30" s="15" t="inlineStr">
        <is>
          <t>Auto-calculated. Revenue + VAT collected + other income.</t>
        </is>
      </c>
    </row>
    <row r="31" ht="28" customHeight="1">
      <c r="A31" s="14" t="inlineStr">
        <is>
          <t>Row 6 — Cost of Goods Sold</t>
        </is>
      </c>
      <c r="B31" s="15" t="inlineStr">
        <is>
          <t>Direct costs of delivering your revenue. Blue.</t>
        </is>
      </c>
    </row>
    <row r="32" ht="28" customHeight="1">
      <c r="A32" s="14" t="inlineStr">
        <is>
          <t>Row 7 — Staff Costs</t>
        </is>
      </c>
      <c r="B32" s="15" t="inlineStr">
        <is>
          <t>Wages, salaries, NI, pension. Blue.</t>
        </is>
      </c>
    </row>
    <row r="33" ht="28" customHeight="1">
      <c r="A33" s="14" t="inlineStr">
        <is>
          <t>Row 8 — Rent &amp; Premises</t>
        </is>
      </c>
      <c r="B33" s="15" t="inlineStr">
        <is>
          <t>Rent, rates, utilities, insurance. Blue.</t>
        </is>
      </c>
    </row>
    <row r="34" ht="28" customHeight="1">
      <c r="A34" s="14" t="inlineStr">
        <is>
          <t>Row 9 — Marketing</t>
        </is>
      </c>
      <c r="B34" s="15" t="inlineStr">
        <is>
          <t>All marketing and advertising spend. Blue.</t>
        </is>
      </c>
    </row>
    <row r="35" ht="28" customHeight="1">
      <c r="A35" s="14" t="inlineStr">
        <is>
          <t>Row 10 — Other Overheads</t>
        </is>
      </c>
      <c r="B35" s="15" t="inlineStr">
        <is>
          <t>Everything else — phone, software, professional fees. Blue.</t>
        </is>
      </c>
    </row>
    <row r="36" ht="28" customHeight="1">
      <c r="A36" s="14" t="inlineStr">
        <is>
          <t>Row 11 — VAT Payment to HMRC</t>
        </is>
      </c>
      <c r="B36" s="15" t="inlineStr">
        <is>
          <t>Quarterly VAT payment. Enter in the payment month. Blue.</t>
        </is>
      </c>
    </row>
    <row r="37" ht="28" customHeight="1">
      <c r="A37" s="14" t="inlineStr">
        <is>
          <t>Row 12 — Loan Repayments</t>
        </is>
      </c>
      <c r="B37" s="15" t="inlineStr">
        <is>
          <t>Any regular loan or finance repayments. Blue.</t>
        </is>
      </c>
    </row>
    <row r="38" ht="28" customHeight="1">
      <c r="A38" s="14" t="inlineStr">
        <is>
          <t>Row 13 — Capital Expenditure</t>
        </is>
      </c>
      <c r="B38" s="15" t="inlineStr">
        <is>
          <t>Equipment, vehicles, fit-out. Blue.</t>
        </is>
      </c>
    </row>
    <row r="39" ht="28" customHeight="1">
      <c r="A39" s="14" t="inlineStr">
        <is>
          <t>Row 14 — Total Cash Out</t>
        </is>
      </c>
      <c r="B39" s="15" t="inlineStr">
        <is>
          <t>Auto-calculated sum of all outflows.</t>
        </is>
      </c>
    </row>
    <row r="40" ht="28" customHeight="1">
      <c r="A40" s="14" t="inlineStr">
        <is>
          <t>Row 15 — Net Cashflow</t>
        </is>
      </c>
      <c r="B40" s="15" t="inlineStr">
        <is>
          <t>Total Cash In minus Total Cash Out. Positive = good. Negative = gap.</t>
        </is>
      </c>
    </row>
    <row r="41" ht="28" customHeight="1">
      <c r="A41" s="14" t="inlineStr">
        <is>
          <t>Row 16 — Opening Balance</t>
        </is>
      </c>
      <c r="B41" s="15" t="inlineStr">
        <is>
          <t>Previous month closing balance. Auto-calculated.</t>
        </is>
      </c>
    </row>
    <row r="42" ht="28" customHeight="1">
      <c r="A42" s="14" t="inlineStr">
        <is>
          <t>Row 17 — Closing Balance</t>
        </is>
      </c>
      <c r="B42" s="15" t="inlineStr">
        <is>
          <t>Opening Balance + Net Cashflow. RED if negative — immediate action.</t>
        </is>
      </c>
    </row>
    <row r="43" ht="28" customHeight="1">
      <c r="A43" s="14" t="inlineStr">
        <is>
          <t>Row 18 — Cumulative VAT Liability</t>
        </is>
      </c>
      <c r="B43" s="15" t="inlineStr">
        <is>
          <t>Running VAT balance owed to HMRC. Never spend this.</t>
        </is>
      </c>
    </row>
    <row r="44" ht="28" customHeight="1">
      <c r="A44" s="14" t="inlineStr">
        <is>
          <t>Row 19 — Free Cash</t>
        </is>
      </c>
      <c r="B44" s="15" t="inlineStr">
        <is>
          <t>Closing Balance minus VAT Liability. Your actual usable cash.</t>
        </is>
      </c>
    </row>
    <row r="46" ht="24" customHeight="1">
      <c r="A46" s="13" t="inlineStr">
        <is>
          <t>5.  UNDERSTANDING THE EXECUTIVE SUMMARY</t>
        </is>
      </c>
    </row>
    <row r="47" ht="45" customHeight="1">
      <c r="A47" s="14" t="inlineStr">
        <is>
          <t>How it works</t>
        </is>
      </c>
      <c r="B47" s="15" t="inlineStr">
        <is>
          <t>The Executive Summary on the Dashboard is built entirely from Excel formulas — IF statements, COUNTIF, INDEX/MATCH, and text concatenation. It reads your Engine data and writes plain-English sentences. Every time you change a number, the summary updates instantly.</t>
        </is>
      </c>
    </row>
    <row r="48" ht="55" customHeight="1">
      <c r="A48" s="14" t="inlineStr">
        <is>
          <t>What it covers</t>
        </is>
      </c>
      <c r="B48" s="15" t="inlineStr">
        <is>
          <t>1. Overall cashflow health (positive/negative/marginal)
2. Number of gap months and which ones
3. Worst cash month — lowest closing balance
4. VAT exposure — peak liability amount
5. Key recommendation based on your specific data</t>
        </is>
      </c>
    </row>
    <row r="50" ht="24" customHeight="1">
      <c r="A50" s="13" t="inlineStr">
        <is>
          <t>6.  COMMON QUESTIONS</t>
        </is>
      </c>
    </row>
    <row r="51" ht="45" customHeight="1">
      <c r="A51" s="14" t="inlineStr">
        <is>
          <t>Q: What if I don't know monthly figures?</t>
        </is>
      </c>
      <c r="B51" s="15" t="inlineStr">
        <is>
          <t>A: Start with your annual revenue and divide by 12 for a flat monthly figure, then apply seasonal weights. Refine as you get better data. A rough forecast is infinitely better than no forecast.</t>
        </is>
      </c>
    </row>
    <row r="52" ht="45" customHeight="1">
      <c r="A52" s="14" t="inlineStr">
        <is>
          <t>Q: A month shows red — what do I do?</t>
        </is>
      </c>
      <c r="B52" s="15" t="inlineStr">
        <is>
          <t>A: Look 2–3 months ahead. Can you: (a) bring forward a customer payment, (b) delay a supplier payment, (c) draw on a credit facility, (d) reduce a discretionary spend? Plan the fix before the month arrives.</t>
        </is>
      </c>
    </row>
    <row r="53" ht="45" customHeight="1">
      <c r="A53" s="14" t="inlineStr">
        <is>
          <t>Q: How do I handle quarterly VAT payments?</t>
        </is>
      </c>
      <c r="B53" s="15" t="inlineStr">
        <is>
          <t>A: Enter the VAT payment amount in row 11 in the month it leaves your bank. For standard VAT quarters: January, April, July, October.</t>
        </is>
      </c>
    </row>
    <row r="54" ht="45" customHeight="1">
      <c r="A54" s="14" t="inlineStr">
        <is>
          <t>Q: What's the difference between closing balance and free cash?</t>
        </is>
      </c>
      <c r="B54" s="15" t="inlineStr">
        <is>
          <t>A: Closing balance = your bank account total. Free cash = closing balance minus VAT liability. If you're VAT registered, always use Free Cash for spending decisions — the rest belongs to HMRC.</t>
        </is>
      </c>
    </row>
    <row r="55" ht="45" customHeight="1">
      <c r="A55" s="14" t="inlineStr">
        <is>
          <t>Q: Can I model a loan or investment?</t>
        </is>
      </c>
      <c r="B55" s="15" t="inlineStr">
        <is>
          <t>A: Yes — enter loan proceeds in the Other Income row in the month received. Enter repayments in the Loan Repayments row each month.</t>
        </is>
      </c>
    </row>
    <row r="57" ht="4" customHeight="1">
      <c r="A57" s="4" t="n"/>
    </row>
    <row r="59" ht="18" customHeight="1">
      <c r="A59" s="10" t="inlineStr">
        <is>
          <t>LumixAI  ·  lumixai.co.uk  ·  hello@lumixai.co.uk  ·  Cashflow Forecaster v1.0</t>
        </is>
      </c>
    </row>
  </sheetData>
  <mergeCells count="10">
    <mergeCell ref="A4:B4"/>
    <mergeCell ref="A2:B2"/>
    <mergeCell ref="A59:B59"/>
    <mergeCell ref="A25:B25"/>
    <mergeCell ref="A57:B57"/>
    <mergeCell ref="A46:B46"/>
    <mergeCell ref="A14:B14"/>
    <mergeCell ref="A1:B1"/>
    <mergeCell ref="A8:B8"/>
    <mergeCell ref="A50:B50"/>
  </mergeCells>
  <pageMargins left="0.75" right="0.75" top="1" bottom="1" header="0.5" footer="0.5"/>
</worksheet>
</file>

<file path=xl/worksheets/sheet3.xml><?xml version="1.0" encoding="utf-8"?>
<worksheet xmlns="http://schemas.openxmlformats.org/spreadsheetml/2006/main">
  <sheetPr>
    <tabColor rgb="0018A888"/>
    <outlinePr summaryBelow="1" summaryRight="1"/>
    <pageSetUpPr/>
  </sheetPr>
  <dimension ref="A1:C44"/>
  <sheetViews>
    <sheetView workbookViewId="0">
      <selection activeCell="A1" sqref="A1"/>
    </sheetView>
  </sheetViews>
  <sheetFormatPr baseColWidth="8" defaultRowHeight="15"/>
  <cols>
    <col width="28" customWidth="1" min="1" max="1"/>
    <col width="18" customWidth="1" min="2" max="2"/>
    <col width="40" customWidth="1" min="3" max="3"/>
  </cols>
  <sheetData>
    <row r="1" ht="38" customHeight="1">
      <c r="A1" s="16" t="inlineStr">
        <is>
          <t>LumixAI  ·  Cashflow Forecaster  ·  Assumptions</t>
        </is>
      </c>
    </row>
    <row r="2" ht="18" customHeight="1">
      <c r="A2" s="17" t="inlineStr">
        <is>
          <t>Enter your assumptions here. Blue cells = your inputs. These flow through to the Engine automatically.</t>
        </is>
      </c>
    </row>
    <row r="4" ht="22" customHeight="1">
      <c r="A4" s="18" t="inlineStr">
        <is>
          <t>BUSINESS DETAILS</t>
        </is>
      </c>
    </row>
    <row r="5" ht="22" customHeight="1">
      <c r="A5" s="19" t="inlineStr">
        <is>
          <t>Business Name</t>
        </is>
      </c>
      <c r="B5" s="20" t="inlineStr">
        <is>
          <t>My Business Ltd</t>
        </is>
      </c>
      <c r="C5" s="21" t="inlineStr">
        <is>
          <t>Appears on Dashboard header</t>
        </is>
      </c>
    </row>
    <row r="6" ht="22" customHeight="1">
      <c r="A6" s="19" t="inlineStr">
        <is>
          <t>Forecast Start Month</t>
        </is>
      </c>
      <c r="B6" s="20" t="inlineStr">
        <is>
          <t>January</t>
        </is>
      </c>
      <c r="C6" s="21" t="inlineStr">
        <is>
          <t>First month of your 12-month forecast</t>
        </is>
      </c>
    </row>
    <row r="7" ht="22" customHeight="1">
      <c r="A7" s="19" t="inlineStr">
        <is>
          <t>Forecast Year</t>
        </is>
      </c>
      <c r="B7" s="20" t="n">
        <v>2026</v>
      </c>
      <c r="C7" s="21" t="inlineStr">
        <is>
          <t>Year of forecast</t>
        </is>
      </c>
    </row>
    <row r="9" ht="22" customHeight="1">
      <c r="A9" s="18" t="inlineStr">
        <is>
          <t>OPENING POSITION</t>
        </is>
      </c>
    </row>
    <row r="10" ht="22" customHeight="1">
      <c r="A10" s="19" t="inlineStr">
        <is>
          <t>Opening Cash Balance £</t>
        </is>
      </c>
      <c r="B10" s="22" t="n">
        <v>42000</v>
      </c>
      <c r="C10" s="21" t="inlineStr">
        <is>
          <t>Current bank balance at start of month 1</t>
        </is>
      </c>
    </row>
    <row r="11" ht="22" customHeight="1">
      <c r="A11" s="19" t="inlineStr">
        <is>
          <t>Outstanding Debtors £</t>
        </is>
      </c>
      <c r="B11" s="22" t="n">
        <v>18500</v>
      </c>
      <c r="C11" s="21" t="inlineStr">
        <is>
          <t>Money owed to you that will land in month 1-2</t>
        </is>
      </c>
    </row>
    <row r="12" ht="22" customHeight="1">
      <c r="A12" s="19" t="inlineStr">
        <is>
          <t>Outstanding Creditors £</t>
        </is>
      </c>
      <c r="B12" s="22" t="n">
        <v>8200</v>
      </c>
      <c r="C12" s="21" t="inlineStr">
        <is>
          <t>Money you owe suppliers due in month 1-2</t>
        </is>
      </c>
    </row>
    <row r="14" ht="22" customHeight="1">
      <c r="A14" s="18" t="inlineStr">
        <is>
          <t>VAT SETTINGS</t>
        </is>
      </c>
    </row>
    <row r="15" ht="22" customHeight="1">
      <c r="A15" s="19" t="inlineStr">
        <is>
          <t>VAT Registered?</t>
        </is>
      </c>
      <c r="B15" s="20" t="inlineStr">
        <is>
          <t>Yes</t>
        </is>
      </c>
      <c r="C15" s="21" t="inlineStr">
        <is>
          <t>Yes or No</t>
        </is>
      </c>
    </row>
    <row r="16" ht="22" customHeight="1">
      <c r="A16" s="19" t="inlineStr">
        <is>
          <t>VAT Rate</t>
        </is>
      </c>
      <c r="B16" s="23" t="n">
        <v>0.2</v>
      </c>
      <c r="C16" s="21" t="inlineStr">
        <is>
          <t>Standard rate 20%. Change for Flat Rate scheme</t>
        </is>
      </c>
    </row>
    <row r="17" ht="22" customHeight="1">
      <c r="A17" s="19" t="inlineStr">
        <is>
          <t>VAT Quarter Months</t>
        </is>
      </c>
      <c r="B17" s="20" t="inlineStr">
        <is>
          <t>Jan / Apr / Jul / Oct</t>
        </is>
      </c>
      <c r="C17" s="21" t="inlineStr">
        <is>
          <t>Months when VAT is paid to HMRC</t>
        </is>
      </c>
    </row>
    <row r="19" ht="22" customHeight="1">
      <c r="A19" s="18" t="inlineStr">
        <is>
          <t>PAYMENT TERMS</t>
        </is>
      </c>
    </row>
    <row r="20" ht="22" customHeight="1">
      <c r="A20" s="19" t="inlineStr">
        <is>
          <t>Debtor Days (customers pay you)</t>
        </is>
      </c>
      <c r="B20" s="20" t="n">
        <v>30</v>
      </c>
      <c r="C20" s="21" t="inlineStr">
        <is>
          <t>Average days customers take to pay (0=immediate, 30=net 30)</t>
        </is>
      </c>
    </row>
    <row r="21" ht="22" customHeight="1">
      <c r="A21" s="19" t="inlineStr">
        <is>
          <t>Creditor Days (you pay suppliers)</t>
        </is>
      </c>
      <c r="B21" s="20" t="n">
        <v>45</v>
      </c>
      <c r="C21" s="21" t="inlineStr">
        <is>
          <t>Average days you take to pay suppliers</t>
        </is>
      </c>
    </row>
    <row r="23" ht="22" customHeight="1">
      <c r="A23" s="18" t="inlineStr">
        <is>
          <t>SCENARIO</t>
        </is>
      </c>
    </row>
    <row r="24" ht="22" customHeight="1">
      <c r="A24" s="19" t="inlineStr">
        <is>
          <t>Scenario</t>
        </is>
      </c>
      <c r="B24" s="20" t="inlineStr">
        <is>
          <t>Base</t>
        </is>
      </c>
      <c r="C24" s="21" t="inlineStr">
        <is>
          <t>Base / Optimistic (+20% revenue) / Pessimistic (-20% revenue)</t>
        </is>
      </c>
    </row>
    <row r="25" ht="22" customHeight="1">
      <c r="A25" s="19" t="inlineStr">
        <is>
          <t>Scenario Multiplier</t>
        </is>
      </c>
      <c r="B25" s="24" t="n">
        <v>1</v>
      </c>
      <c r="C25" s="21" t="inlineStr">
        <is>
          <t>Auto-set by scenario choice — or override manually</t>
        </is>
      </c>
    </row>
    <row r="27" ht="22" customHeight="1">
      <c r="A27" s="18" t="inlineStr">
        <is>
          <t>SEASONAL WEIGHTS (1.0 = average month)</t>
        </is>
      </c>
    </row>
    <row r="28" ht="22" customHeight="1">
      <c r="A28" s="19" t="inlineStr">
        <is>
          <t xml:space="preserve">  Jan</t>
        </is>
      </c>
      <c r="B28" s="25" t="n">
        <v>0.85</v>
      </c>
      <c r="C28" s="21" t="inlineStr">
        <is>
          <t>Adjust to reflect your trading pattern. Must average close to 1.0 across the year. Example: retail peaks Dec (1.4), quiet Jan (0.6).</t>
        </is>
      </c>
    </row>
    <row r="29" ht="22" customHeight="1">
      <c r="A29" s="19" t="inlineStr">
        <is>
          <t xml:space="preserve">  Feb</t>
        </is>
      </c>
      <c r="B29" s="25" t="n">
        <v>0.8</v>
      </c>
    </row>
    <row r="30" ht="22" customHeight="1">
      <c r="A30" s="19" t="inlineStr">
        <is>
          <t xml:space="preserve">  Mar</t>
        </is>
      </c>
      <c r="B30" s="25" t="n">
        <v>0.95</v>
      </c>
    </row>
    <row r="31" ht="22" customHeight="1">
      <c r="A31" s="19" t="inlineStr">
        <is>
          <t xml:space="preserve">  Apr</t>
        </is>
      </c>
      <c r="B31" s="25" t="n">
        <v>1</v>
      </c>
    </row>
    <row r="32" ht="22" customHeight="1">
      <c r="A32" s="19" t="inlineStr">
        <is>
          <t xml:space="preserve">  May</t>
        </is>
      </c>
      <c r="B32" s="25" t="n">
        <v>1.05</v>
      </c>
    </row>
    <row r="33" ht="22" customHeight="1">
      <c r="A33" s="19" t="inlineStr">
        <is>
          <t xml:space="preserve">  Jun</t>
        </is>
      </c>
      <c r="B33" s="25" t="n">
        <v>1.1</v>
      </c>
    </row>
    <row r="34" ht="22" customHeight="1">
      <c r="A34" s="19" t="inlineStr">
        <is>
          <t xml:space="preserve">  Jul</t>
        </is>
      </c>
      <c r="B34" s="25" t="n">
        <v>1.1</v>
      </c>
    </row>
    <row r="35" ht="22" customHeight="1">
      <c r="A35" s="19" t="inlineStr">
        <is>
          <t xml:space="preserve">  Aug</t>
        </is>
      </c>
      <c r="B35" s="25" t="n">
        <v>1.05</v>
      </c>
    </row>
    <row r="36" ht="22" customHeight="1">
      <c r="A36" s="19" t="inlineStr">
        <is>
          <t xml:space="preserve">  Sep</t>
        </is>
      </c>
      <c r="B36" s="25" t="n">
        <v>1</v>
      </c>
    </row>
    <row r="37" ht="22" customHeight="1">
      <c r="A37" s="19" t="inlineStr">
        <is>
          <t xml:space="preserve">  Oct</t>
        </is>
      </c>
      <c r="B37" s="25" t="n">
        <v>1.05</v>
      </c>
    </row>
    <row r="38" ht="22" customHeight="1">
      <c r="A38" s="19" t="inlineStr">
        <is>
          <t xml:space="preserve">  Nov</t>
        </is>
      </c>
      <c r="B38" s="25" t="n">
        <v>1.1</v>
      </c>
    </row>
    <row r="39" ht="22" customHeight="1">
      <c r="A39" s="19" t="inlineStr">
        <is>
          <t xml:space="preserve">  Dec</t>
        </is>
      </c>
      <c r="B39" s="25" t="n">
        <v>1.95</v>
      </c>
    </row>
    <row r="42" ht="4" customHeight="1">
      <c r="A42" s="4" t="n"/>
    </row>
    <row r="44" ht="18" customHeight="1">
      <c r="A44" s="10" t="inlineStr">
        <is>
          <t>LumixAI  ·  lumixai.co.uk  ·  Cashflow Forecaster</t>
        </is>
      </c>
    </row>
  </sheetData>
  <mergeCells count="10">
    <mergeCell ref="A42:C42"/>
    <mergeCell ref="A19:C19"/>
    <mergeCell ref="A44:C44"/>
    <mergeCell ref="A1:C1"/>
    <mergeCell ref="A23:C23"/>
    <mergeCell ref="A14:C14"/>
    <mergeCell ref="A9:C9"/>
    <mergeCell ref="A27:C27"/>
    <mergeCell ref="A4:C4"/>
    <mergeCell ref="A2:C2"/>
  </mergeCells>
  <pageMargins left="0.75" right="0.75" top="1" bottom="1" header="0.5" footer="0.5"/>
</worksheet>
</file>

<file path=xl/worksheets/sheet4.xml><?xml version="1.0" encoding="utf-8"?>
<worksheet xmlns="http://schemas.openxmlformats.org/spreadsheetml/2006/main">
  <sheetPr>
    <tabColor rgb="00FFFFFF"/>
    <outlinePr summaryBelow="1" summaryRight="1"/>
    <pageSetUpPr/>
  </sheetPr>
  <dimension ref="A1:M26"/>
  <sheetViews>
    <sheetView workbookViewId="0">
      <pane xSplit="1" ySplit="4" topLeftCell="B5" activePane="bottomRight" state="frozen"/>
      <selection pane="topRight" activeCell="A1" sqref="A1"/>
      <selection pane="bottomLeft" activeCell="A1" sqref="A1"/>
      <selection pane="bottomRight" activeCell="A1" sqref="A1"/>
    </sheetView>
  </sheetViews>
  <sheetFormatPr baseColWidth="8" defaultRowHeight="15"/>
  <cols>
    <col width="28"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s>
  <sheetData>
    <row r="1" ht="36" customHeight="1">
      <c r="A1" s="26" t="inlineStr">
        <is>
          <t>LumixAI  ·  CASHFLOW FORECASTER  ·  12-Month Engine</t>
        </is>
      </c>
    </row>
    <row r="2" ht="18" customHeight="1">
      <c r="A2" s="27" t="inlineStr">
        <is>
          <t>BLUE = your inputs  |  BLACK = auto-calculated  |  RED closing balance = cash gap — act immediately</t>
        </is>
      </c>
    </row>
    <row r="4" ht="28" customHeight="1">
      <c r="A4" s="28" t="inlineStr"/>
      <c r="B4" s="29" t="inlineStr">
        <is>
          <t>Jan</t>
        </is>
      </c>
      <c r="C4" s="29" t="inlineStr">
        <is>
          <t>Feb</t>
        </is>
      </c>
      <c r="D4" s="29" t="inlineStr">
        <is>
          <t>Mar</t>
        </is>
      </c>
      <c r="E4" s="29" t="inlineStr">
        <is>
          <t>Apr</t>
        </is>
      </c>
      <c r="F4" s="29" t="inlineStr">
        <is>
          <t>May</t>
        </is>
      </c>
      <c r="G4" s="29" t="inlineStr">
        <is>
          <t>Jun</t>
        </is>
      </c>
      <c r="H4" s="29" t="inlineStr">
        <is>
          <t>Jul</t>
        </is>
      </c>
      <c r="I4" s="29" t="inlineStr">
        <is>
          <t>Aug</t>
        </is>
      </c>
      <c r="J4" s="29" t="inlineStr">
        <is>
          <t>Sep</t>
        </is>
      </c>
      <c r="K4" s="29" t="inlineStr">
        <is>
          <t>Oct</t>
        </is>
      </c>
      <c r="L4" s="29" t="inlineStr">
        <is>
          <t>Nov</t>
        </is>
      </c>
      <c r="M4" s="29" t="inlineStr">
        <is>
          <t>Dec</t>
        </is>
      </c>
    </row>
    <row r="5" ht="20" customHeight="1">
      <c r="A5" s="30" t="inlineStr">
        <is>
          <t>CASH INFLOWS</t>
        </is>
      </c>
      <c r="B5" s="31" t="n"/>
      <c r="C5" s="31" t="n"/>
      <c r="D5" s="31" t="n"/>
      <c r="E5" s="31" t="n"/>
      <c r="F5" s="31" t="n"/>
      <c r="G5" s="31" t="n"/>
      <c r="H5" s="31" t="n"/>
      <c r="I5" s="31" t="n"/>
      <c r="J5" s="31" t="n"/>
      <c r="K5" s="31" t="n"/>
      <c r="L5" s="31" t="n"/>
      <c r="M5" s="32" t="n"/>
    </row>
    <row r="6" ht="20" customHeight="1">
      <c r="A6" s="19" t="inlineStr">
        <is>
          <t>Revenue (exc VAT) £</t>
        </is>
      </c>
      <c r="B6" s="33" t="n">
        <v>48000</v>
      </c>
      <c r="C6" s="33" t="n">
        <v>45000</v>
      </c>
      <c r="D6" s="33" t="n">
        <v>52000</v>
      </c>
      <c r="E6" s="33" t="n">
        <v>55000</v>
      </c>
      <c r="F6" s="33" t="n">
        <v>58000</v>
      </c>
      <c r="G6" s="33" t="n">
        <v>62000</v>
      </c>
      <c r="H6" s="33" t="n">
        <v>65000</v>
      </c>
      <c r="I6" s="33" t="n">
        <v>62000</v>
      </c>
      <c r="J6" s="33" t="n">
        <v>58000</v>
      </c>
      <c r="K6" s="33" t="n">
        <v>60000</v>
      </c>
      <c r="L6" s="33" t="n">
        <v>65000</v>
      </c>
      <c r="M6" s="33" t="n">
        <v>85000</v>
      </c>
    </row>
    <row r="7" ht="20" customHeight="1">
      <c r="A7" s="34" t="inlineStr">
        <is>
          <t>VAT Collected £</t>
        </is>
      </c>
      <c r="B7" s="35">
        <f>IF(Assumptions!B14="Yes",B6*Assumptions!B15,0)</f>
        <v/>
      </c>
      <c r="C7" s="35">
        <f>IF(Assumptions!B14="Yes",C6*Assumptions!B15,0)</f>
        <v/>
      </c>
      <c r="D7" s="35">
        <f>IF(Assumptions!B14="Yes",D6*Assumptions!B15,0)</f>
        <v/>
      </c>
      <c r="E7" s="35">
        <f>IF(Assumptions!B14="Yes",E6*Assumptions!B15,0)</f>
        <v/>
      </c>
      <c r="F7" s="35">
        <f>IF(Assumptions!B14="Yes",F6*Assumptions!B15,0)</f>
        <v/>
      </c>
      <c r="G7" s="35">
        <f>IF(Assumptions!B14="Yes",G6*Assumptions!B15,0)</f>
        <v/>
      </c>
      <c r="H7" s="35">
        <f>IF(Assumptions!B14="Yes",H6*Assumptions!B15,0)</f>
        <v/>
      </c>
      <c r="I7" s="35">
        <f>IF(Assumptions!B14="Yes",I6*Assumptions!B15,0)</f>
        <v/>
      </c>
      <c r="J7" s="35">
        <f>IF(Assumptions!B14="Yes",J6*Assumptions!B15,0)</f>
        <v/>
      </c>
      <c r="K7" s="35">
        <f>IF(Assumptions!B14="Yes",K6*Assumptions!B15,0)</f>
        <v/>
      </c>
      <c r="L7" s="35">
        <f>IF(Assumptions!B14="Yes",L6*Assumptions!B15,0)</f>
        <v/>
      </c>
      <c r="M7" s="35">
        <f>IF(Assumptions!B14="Yes",M6*Assumptions!B15,0)</f>
        <v/>
      </c>
    </row>
    <row r="8" ht="20" customHeight="1">
      <c r="A8" s="19" t="inlineStr">
        <is>
          <t>Other Income £</t>
        </is>
      </c>
      <c r="B8" s="33" t="n"/>
      <c r="C8" s="33" t="n"/>
      <c r="D8" s="33" t="n"/>
      <c r="E8" s="33" t="n"/>
      <c r="F8" s="33" t="n"/>
      <c r="G8" s="33" t="n"/>
      <c r="H8" s="33" t="n"/>
      <c r="I8" s="33" t="n"/>
      <c r="J8" s="33" t="n"/>
      <c r="K8" s="33" t="n"/>
      <c r="L8" s="33" t="n"/>
      <c r="M8" s="33" t="n"/>
    </row>
    <row r="9" ht="20" customHeight="1">
      <c r="A9" s="36" t="inlineStr">
        <is>
          <t>TOTAL CASH IN £</t>
        </is>
      </c>
      <c r="B9" s="37">
        <f>SUM(B6:B8)</f>
        <v/>
      </c>
      <c r="C9" s="37">
        <f>SUM(C6:C8)</f>
        <v/>
      </c>
      <c r="D9" s="37">
        <f>SUM(D6:D8)</f>
        <v/>
      </c>
      <c r="E9" s="37">
        <f>SUM(E6:E8)</f>
        <v/>
      </c>
      <c r="F9" s="37">
        <f>SUM(F6:F8)</f>
        <v/>
      </c>
      <c r="G9" s="37">
        <f>SUM(G6:G8)</f>
        <v/>
      </c>
      <c r="H9" s="37">
        <f>SUM(H6:H8)</f>
        <v/>
      </c>
      <c r="I9" s="37">
        <f>SUM(I6:I8)</f>
        <v/>
      </c>
      <c r="J9" s="37">
        <f>SUM(J6:J8)</f>
        <v/>
      </c>
      <c r="K9" s="37">
        <f>SUM(K6:K8)</f>
        <v/>
      </c>
      <c r="L9" s="37">
        <f>SUM(L6:L8)</f>
        <v/>
      </c>
      <c r="M9" s="37">
        <f>SUM(M6:M8)</f>
        <v/>
      </c>
    </row>
    <row r="10" ht="8" customHeight="1"/>
    <row r="11" ht="20" customHeight="1">
      <c r="A11" s="30" t="inlineStr">
        <is>
          <t>CASH OUTFLOWS</t>
        </is>
      </c>
      <c r="B11" s="31" t="n"/>
      <c r="C11" s="31" t="n"/>
      <c r="D11" s="31" t="n"/>
      <c r="E11" s="31" t="n"/>
      <c r="F11" s="31" t="n"/>
      <c r="G11" s="31" t="n"/>
      <c r="H11" s="31" t="n"/>
      <c r="I11" s="31" t="n"/>
      <c r="J11" s="31" t="n"/>
      <c r="K11" s="31" t="n"/>
      <c r="L11" s="31" t="n"/>
      <c r="M11" s="32" t="n"/>
    </row>
    <row r="12" ht="20" customHeight="1">
      <c r="A12" s="19" t="inlineStr">
        <is>
          <t>Cost of Goods Sold £</t>
        </is>
      </c>
      <c r="B12" s="33" t="n">
        <v>19200</v>
      </c>
      <c r="C12" s="33" t="n">
        <v>18000</v>
      </c>
      <c r="D12" s="33" t="n">
        <v>20800</v>
      </c>
      <c r="E12" s="33" t="n">
        <v>22000</v>
      </c>
      <c r="F12" s="33" t="n">
        <v>23200</v>
      </c>
      <c r="G12" s="33" t="n">
        <v>24800</v>
      </c>
      <c r="H12" s="33" t="n">
        <v>26000</v>
      </c>
      <c r="I12" s="33" t="n">
        <v>24800</v>
      </c>
      <c r="J12" s="33" t="n">
        <v>23200</v>
      </c>
      <c r="K12" s="33" t="n">
        <v>24000</v>
      </c>
      <c r="L12" s="33" t="n">
        <v>26000</v>
      </c>
      <c r="M12" s="33" t="n">
        <v>34000</v>
      </c>
    </row>
    <row r="13" ht="20" customHeight="1">
      <c r="A13" s="34" t="inlineStr">
        <is>
          <t>Staff Costs £</t>
        </is>
      </c>
      <c r="B13" s="38" t="n">
        <v>12000</v>
      </c>
      <c r="C13" s="38" t="n">
        <v>12000</v>
      </c>
      <c r="D13" s="38" t="n">
        <v>12000</v>
      </c>
      <c r="E13" s="38" t="n">
        <v>12000</v>
      </c>
      <c r="F13" s="38" t="n">
        <v>12000</v>
      </c>
      <c r="G13" s="38" t="n">
        <v>12000</v>
      </c>
      <c r="H13" s="38" t="n">
        <v>12000</v>
      </c>
      <c r="I13" s="38" t="n">
        <v>12000</v>
      </c>
      <c r="J13" s="38" t="n">
        <v>12000</v>
      </c>
      <c r="K13" s="38" t="n">
        <v>12000</v>
      </c>
      <c r="L13" s="38" t="n">
        <v>12000</v>
      </c>
      <c r="M13" s="38" t="n">
        <v>12000</v>
      </c>
    </row>
    <row r="14" ht="20" customHeight="1">
      <c r="A14" s="19" t="inlineStr">
        <is>
          <t>Rent &amp; Premises £</t>
        </is>
      </c>
      <c r="B14" s="33" t="n">
        <v>3500</v>
      </c>
      <c r="C14" s="33" t="n">
        <v>3500</v>
      </c>
      <c r="D14" s="33" t="n">
        <v>3500</v>
      </c>
      <c r="E14" s="33" t="n">
        <v>3500</v>
      </c>
      <c r="F14" s="33" t="n">
        <v>3500</v>
      </c>
      <c r="G14" s="33" t="n">
        <v>3500</v>
      </c>
      <c r="H14" s="33" t="n">
        <v>3500</v>
      </c>
      <c r="I14" s="33" t="n">
        <v>3500</v>
      </c>
      <c r="J14" s="33" t="n">
        <v>3500</v>
      </c>
      <c r="K14" s="33" t="n">
        <v>3500</v>
      </c>
      <c r="L14" s="33" t="n">
        <v>3500</v>
      </c>
      <c r="M14" s="33" t="n">
        <v>3500</v>
      </c>
    </row>
    <row r="15" ht="20" customHeight="1">
      <c r="A15" s="34" t="inlineStr">
        <is>
          <t>Marketing £</t>
        </is>
      </c>
      <c r="B15" s="38" t="n">
        <v>2000</v>
      </c>
      <c r="C15" s="38" t="n">
        <v>2000</v>
      </c>
      <c r="D15" s="38" t="n">
        <v>2500</v>
      </c>
      <c r="E15" s="38" t="n">
        <v>2500</v>
      </c>
      <c r="F15" s="38" t="n">
        <v>2500</v>
      </c>
      <c r="G15" s="38" t="n">
        <v>3000</v>
      </c>
      <c r="H15" s="38" t="n">
        <v>3000</v>
      </c>
      <c r="I15" s="38" t="n">
        <v>3000</v>
      </c>
      <c r="J15" s="38" t="n">
        <v>2500</v>
      </c>
      <c r="K15" s="38" t="n">
        <v>2500</v>
      </c>
      <c r="L15" s="38" t="n">
        <v>3000</v>
      </c>
      <c r="M15" s="38" t="n">
        <v>4000</v>
      </c>
    </row>
    <row r="16" ht="20" customHeight="1">
      <c r="A16" s="19" t="inlineStr">
        <is>
          <t>Other Overheads £</t>
        </is>
      </c>
      <c r="B16" s="33" t="n">
        <v>1800</v>
      </c>
      <c r="C16" s="33" t="n">
        <v>1800</v>
      </c>
      <c r="D16" s="33" t="n">
        <v>1800</v>
      </c>
      <c r="E16" s="33" t="n">
        <v>1800</v>
      </c>
      <c r="F16" s="33" t="n">
        <v>1800</v>
      </c>
      <c r="G16" s="33" t="n">
        <v>1800</v>
      </c>
      <c r="H16" s="33" t="n">
        <v>1800</v>
      </c>
      <c r="I16" s="33" t="n">
        <v>1800</v>
      </c>
      <c r="J16" s="33" t="n">
        <v>1800</v>
      </c>
      <c r="K16" s="33" t="n">
        <v>1800</v>
      </c>
      <c r="L16" s="33" t="n">
        <v>1800</v>
      </c>
      <c r="M16" s="33" t="n">
        <v>1800</v>
      </c>
    </row>
    <row r="17" ht="20" customHeight="1">
      <c r="A17" s="34" t="inlineStr">
        <is>
          <t>VAT Payment to HMRC £</t>
        </is>
      </c>
      <c r="B17" s="38" t="n">
        <v>9600</v>
      </c>
      <c r="C17" s="38" t="n"/>
      <c r="D17" s="38" t="n"/>
      <c r="E17" s="38" t="n">
        <v>9800</v>
      </c>
      <c r="F17" s="38" t="n"/>
      <c r="G17" s="38" t="n"/>
      <c r="H17" s="38" t="n">
        <v>10200</v>
      </c>
      <c r="I17" s="38" t="n"/>
      <c r="J17" s="38" t="n"/>
      <c r="K17" s="38" t="n">
        <v>10500</v>
      </c>
      <c r="L17" s="38" t="n"/>
      <c r="M17" s="38" t="n"/>
    </row>
    <row r="18" ht="20" customHeight="1">
      <c r="A18" s="19" t="inlineStr">
        <is>
          <t>Loan Repayments £</t>
        </is>
      </c>
      <c r="B18" s="33" t="n">
        <v>1200</v>
      </c>
      <c r="C18" s="33" t="n">
        <v>1200</v>
      </c>
      <c r="D18" s="33" t="n">
        <v>1200</v>
      </c>
      <c r="E18" s="33" t="n">
        <v>1200</v>
      </c>
      <c r="F18" s="33" t="n">
        <v>1200</v>
      </c>
      <c r="G18" s="33" t="n">
        <v>1200</v>
      </c>
      <c r="H18" s="33" t="n">
        <v>1200</v>
      </c>
      <c r="I18" s="33" t="n">
        <v>1200</v>
      </c>
      <c r="J18" s="33" t="n">
        <v>1200</v>
      </c>
      <c r="K18" s="33" t="n">
        <v>1200</v>
      </c>
      <c r="L18" s="33" t="n">
        <v>1200</v>
      </c>
      <c r="M18" s="33" t="n">
        <v>1200</v>
      </c>
    </row>
    <row r="19" ht="20" customHeight="1">
      <c r="A19" s="34" t="inlineStr">
        <is>
          <t>Capital Expenditure £</t>
        </is>
      </c>
      <c r="B19" s="38" t="n"/>
      <c r="C19" s="38" t="n"/>
      <c r="D19" s="38" t="n">
        <v>5000</v>
      </c>
      <c r="E19" s="38" t="n"/>
      <c r="F19" s="38" t="n"/>
      <c r="G19" s="38" t="n"/>
      <c r="H19" s="38" t="n"/>
      <c r="I19" s="38" t="n"/>
      <c r="J19" s="38" t="n"/>
      <c r="K19" s="38" t="n"/>
      <c r="L19" s="38" t="n"/>
      <c r="M19" s="38" t="n"/>
    </row>
    <row r="20" ht="20" customHeight="1">
      <c r="A20" s="36" t="inlineStr">
        <is>
          <t>TOTAL CASH OUT £</t>
        </is>
      </c>
      <c r="B20" s="37">
        <f>SUM(B12:B19)</f>
        <v/>
      </c>
      <c r="C20" s="37">
        <f>SUM(C12:C19)</f>
        <v/>
      </c>
      <c r="D20" s="37">
        <f>SUM(D12:D19)</f>
        <v/>
      </c>
      <c r="E20" s="37">
        <f>SUM(E12:E19)</f>
        <v/>
      </c>
      <c r="F20" s="37">
        <f>SUM(F12:F19)</f>
        <v/>
      </c>
      <c r="G20" s="37">
        <f>SUM(G12:G19)</f>
        <v/>
      </c>
      <c r="H20" s="37">
        <f>SUM(H12:H19)</f>
        <v/>
      </c>
      <c r="I20" s="37">
        <f>SUM(I12:I19)</f>
        <v/>
      </c>
      <c r="J20" s="37">
        <f>SUM(J12:J19)</f>
        <v/>
      </c>
      <c r="K20" s="37">
        <f>SUM(K12:K19)</f>
        <v/>
      </c>
      <c r="L20" s="37">
        <f>SUM(L12:L19)</f>
        <v/>
      </c>
      <c r="M20" s="37">
        <f>SUM(M12:M19)</f>
        <v/>
      </c>
    </row>
    <row r="21" ht="8" customHeight="1"/>
    <row r="22" ht="20" customHeight="1">
      <c r="A22" s="39" t="inlineStr">
        <is>
          <t>NET CASHFLOW £</t>
        </is>
      </c>
      <c r="B22" s="40">
        <f>B9-B20</f>
        <v/>
      </c>
      <c r="C22" s="40">
        <f>C9-C20</f>
        <v/>
      </c>
      <c r="D22" s="40">
        <f>D9-D20</f>
        <v/>
      </c>
      <c r="E22" s="40">
        <f>E9-E20</f>
        <v/>
      </c>
      <c r="F22" s="40">
        <f>F9-F20</f>
        <v/>
      </c>
      <c r="G22" s="40">
        <f>G9-G20</f>
        <v/>
      </c>
      <c r="H22" s="40">
        <f>H9-H20</f>
        <v/>
      </c>
      <c r="I22" s="40">
        <f>I9-I20</f>
        <v/>
      </c>
      <c r="J22" s="40">
        <f>J9-J20</f>
        <v/>
      </c>
      <c r="K22" s="40">
        <f>K9-K20</f>
        <v/>
      </c>
      <c r="L22" s="40">
        <f>L9-L20</f>
        <v/>
      </c>
      <c r="M22" s="40">
        <f>M9-M20</f>
        <v/>
      </c>
    </row>
    <row r="23" ht="20" customHeight="1">
      <c r="A23" s="34" t="inlineStr">
        <is>
          <t>Opening Balance £</t>
        </is>
      </c>
      <c r="B23" s="35">
        <f>Assumptions!B9</f>
        <v/>
      </c>
      <c r="C23" s="35">
        <f>B24</f>
        <v/>
      </c>
      <c r="D23" s="35">
        <f>C24</f>
        <v/>
      </c>
      <c r="E23" s="35">
        <f>D24</f>
        <v/>
      </c>
      <c r="F23" s="35">
        <f>E24</f>
        <v/>
      </c>
      <c r="G23" s="35">
        <f>F24</f>
        <v/>
      </c>
      <c r="H23" s="35">
        <f>G24</f>
        <v/>
      </c>
      <c r="I23" s="35">
        <f>H24</f>
        <v/>
      </c>
      <c r="J23" s="35">
        <f>I24</f>
        <v/>
      </c>
      <c r="K23" s="35">
        <f>J24</f>
        <v/>
      </c>
      <c r="L23" s="35">
        <f>K24</f>
        <v/>
      </c>
      <c r="M23" s="35">
        <f>L24</f>
        <v/>
      </c>
    </row>
    <row r="24" ht="20" customHeight="1">
      <c r="A24" s="39" t="inlineStr">
        <is>
          <t>CLOSING BALANCE £</t>
        </is>
      </c>
      <c r="B24" s="41">
        <f>B23+B22</f>
        <v/>
      </c>
      <c r="C24" s="41">
        <f>C23+C22</f>
        <v/>
      </c>
      <c r="D24" s="41">
        <f>D23+D22</f>
        <v/>
      </c>
      <c r="E24" s="41">
        <f>E23+E22</f>
        <v/>
      </c>
      <c r="F24" s="41">
        <f>F23+F22</f>
        <v/>
      </c>
      <c r="G24" s="41">
        <f>G23+G22</f>
        <v/>
      </c>
      <c r="H24" s="41">
        <f>H23+H22</f>
        <v/>
      </c>
      <c r="I24" s="41">
        <f>I23+I22</f>
        <v/>
      </c>
      <c r="J24" s="41">
        <f>J23+J22</f>
        <v/>
      </c>
      <c r="K24" s="41">
        <f>K23+K22</f>
        <v/>
      </c>
      <c r="L24" s="41">
        <f>L23+L22</f>
        <v/>
      </c>
      <c r="M24" s="41">
        <f>M23+M22</f>
        <v/>
      </c>
    </row>
    <row r="25" ht="20" customHeight="1">
      <c r="A25" s="34" t="inlineStr">
        <is>
          <t>Cumulative VAT Liability £</t>
        </is>
      </c>
      <c r="B25" s="42">
        <f>B7-B17</f>
        <v/>
      </c>
      <c r="C25" s="42">
        <f>B25+C7-C17</f>
        <v/>
      </c>
      <c r="D25" s="42">
        <f>C25+D7-D17</f>
        <v/>
      </c>
      <c r="E25" s="42">
        <f>D25+E7-E17</f>
        <v/>
      </c>
      <c r="F25" s="42">
        <f>E25+F7-F17</f>
        <v/>
      </c>
      <c r="G25" s="42">
        <f>F25+G7-G17</f>
        <v/>
      </c>
      <c r="H25" s="42">
        <f>G25+H7-H17</f>
        <v/>
      </c>
      <c r="I25" s="42">
        <f>H25+I7-I17</f>
        <v/>
      </c>
      <c r="J25" s="42">
        <f>I25+J7-J17</f>
        <v/>
      </c>
      <c r="K25" s="42">
        <f>J25+K7-K17</f>
        <v/>
      </c>
      <c r="L25" s="42">
        <f>K25+L7-L17</f>
        <v/>
      </c>
      <c r="M25" s="42">
        <f>L25+M7-M17</f>
        <v/>
      </c>
    </row>
    <row r="26" ht="20" customHeight="1">
      <c r="A26" s="39" t="inlineStr">
        <is>
          <t>FREE CASH £</t>
        </is>
      </c>
      <c r="B26" s="43">
        <f>B24-MAX(0,B25)</f>
        <v/>
      </c>
      <c r="C26" s="43">
        <f>C24-MAX(0,C25)</f>
        <v/>
      </c>
      <c r="D26" s="43">
        <f>D24-MAX(0,D25)</f>
        <v/>
      </c>
      <c r="E26" s="43">
        <f>E24-MAX(0,E25)</f>
        <v/>
      </c>
      <c r="F26" s="43">
        <f>F24-MAX(0,F25)</f>
        <v/>
      </c>
      <c r="G26" s="43">
        <f>G24-MAX(0,G25)</f>
        <v/>
      </c>
      <c r="H26" s="43">
        <f>H24-MAX(0,H25)</f>
        <v/>
      </c>
      <c r="I26" s="43">
        <f>I24-MAX(0,I25)</f>
        <v/>
      </c>
      <c r="J26" s="43">
        <f>J24-MAX(0,J25)</f>
        <v/>
      </c>
      <c r="K26" s="43">
        <f>K24-MAX(0,K25)</f>
        <v/>
      </c>
      <c r="L26" s="43">
        <f>L24-MAX(0,L25)</f>
        <v/>
      </c>
      <c r="M26" s="43">
        <f>M24-MAX(0,M25)</f>
        <v/>
      </c>
    </row>
  </sheetData>
  <mergeCells count="4">
    <mergeCell ref="A2:M2"/>
    <mergeCell ref="A11:M11"/>
    <mergeCell ref="A1:M1"/>
    <mergeCell ref="A5:M5"/>
  </mergeCells>
  <pageMargins left="0.75" right="0.75" top="1" bottom="1" header="0.5" footer="0.5"/>
</worksheet>
</file>

<file path=xl/worksheets/sheet5.xml><?xml version="1.0" encoding="utf-8"?>
<worksheet xmlns="http://schemas.openxmlformats.org/spreadsheetml/2006/main">
  <sheetPr>
    <tabColor rgb="0018A888"/>
    <outlinePr summaryBelow="1" summaryRight="1"/>
    <pageSetUpPr/>
  </sheetPr>
  <dimension ref="A1:G34"/>
  <sheetViews>
    <sheetView workbookViewId="0">
      <selection activeCell="A1" sqref="A1"/>
    </sheetView>
  </sheetViews>
  <sheetFormatPr baseColWidth="8" defaultRowHeight="15"/>
  <cols>
    <col width="24" customWidth="1" min="1" max="1"/>
    <col width="14" customWidth="1" min="2" max="2"/>
    <col width="14" customWidth="1" min="3" max="3"/>
    <col width="14" customWidth="1" min="4" max="4"/>
    <col width="14" customWidth="1" min="5" max="5"/>
    <col width="14" customWidth="1" min="6" max="6"/>
    <col width="14" customWidth="1" min="7" max="7"/>
  </cols>
  <sheetData>
    <row r="1" ht="40" customHeight="1">
      <c r="A1" s="11" t="inlineStr">
        <is>
          <t>LumixAI  ·  CASHFLOW FORECASTER  ·  DASHBOARD</t>
        </is>
      </c>
    </row>
    <row r="2" ht="18" customHeight="1">
      <c r="A2" s="17" t="inlineStr">
        <is>
          <t>All figures from Engine sheet  ·  Update data there to refresh  ·  Free cash = closing balance minus VAT owed to HMRC</t>
        </is>
      </c>
    </row>
    <row r="3" ht="4" customHeight="1">
      <c r="A3" s="4" t="n"/>
      <c r="B3" s="4" t="n"/>
      <c r="C3" s="4" t="n"/>
      <c r="D3" s="4" t="n"/>
      <c r="E3" s="4" t="n"/>
      <c r="F3" s="4" t="n"/>
      <c r="G3" s="4" t="n"/>
    </row>
    <row r="4" ht="22" customHeight="1">
      <c r="A4" s="44" t="inlineStr">
        <is>
          <t>OPENING
BALANCE</t>
        </is>
      </c>
      <c r="B4" s="44" t="inlineStr">
        <is>
          <t>YEAR-END
BALANCE</t>
        </is>
      </c>
      <c r="C4" s="44" t="inlineStr">
        <is>
          <t>FREE CASH
YEAR END</t>
        </is>
      </c>
      <c r="D4" s="44" t="inlineStr">
        <is>
          <t>PEAK VAT
LIABILITY</t>
        </is>
      </c>
      <c r="E4" s="44" t="inlineStr">
        <is>
          <t>TOTAL
INFLOWS</t>
        </is>
      </c>
      <c r="F4" s="44" t="inlineStr">
        <is>
          <t>TOTAL
OUTFLOWS</t>
        </is>
      </c>
      <c r="G4" s="44" t="inlineStr">
        <is>
          <t>GAP
MONTHS</t>
        </is>
      </c>
    </row>
    <row r="5" ht="38" customHeight="1">
      <c r="A5" s="45">
        <f>Assumptions!B9</f>
        <v/>
      </c>
      <c r="B5" s="45">
        <f>Engine!M24</f>
        <v/>
      </c>
      <c r="C5" s="46">
        <f>Engine!M26</f>
        <v/>
      </c>
      <c r="D5" s="47">
        <f>MAX(Engine!B25:M25)</f>
        <v/>
      </c>
      <c r="E5" s="45">
        <f>SUM(Engine!B9:M9)</f>
        <v/>
      </c>
      <c r="F5" s="45">
        <f>SUM(Engine!B20:M20)</f>
        <v/>
      </c>
      <c r="G5" s="48">
        <f>COUNTIF(Engine!B24:M24,"&lt;0")</f>
        <v/>
      </c>
    </row>
    <row r="6" ht="10" customHeight="1"/>
    <row r="7" ht="22" customHeight="1">
      <c r="A7" s="13" t="inlineStr">
        <is>
          <t>EXECUTIVE SUMMARY  —  Updates automatically as you change your data</t>
        </is>
      </c>
    </row>
    <row r="8" ht="28" customHeight="1">
      <c r="A8" s="49">
        <f>IF(COUNTIF(Engine!B24:M24,"&lt;0")=0,"✅  OVERALL: Your 12-month cashflow is positive throughout. No gap months. Year-end free cash: £"&amp;TEXT(Engine!M26,"#,##0")&amp;".",IF(COUNTIF(Engine!B24:M24,"&lt;0")&lt;=2,"⚠️  WATCH: "&amp;COUNTIF(Engine!B24:M24,"&lt;0")&amp;" gap month(s) identified. Year-end free cash: £"&amp;TEXT(Engine!M26,"#,##0")&amp;". Plan fixes now.","🔴  ACT NOW: "&amp;COUNTIF(Engine!B24:M24,"&lt;0")&amp;" gap months. Lowest balance: £"&amp;TEXT(MIN(Engine!B24:M24),"#,##0")&amp;". Immediate action required."))</f>
        <v/>
      </c>
      <c r="B8" s="56" t="n"/>
      <c r="C8" s="56" t="n"/>
      <c r="D8" s="56" t="n"/>
      <c r="E8" s="56" t="n"/>
      <c r="F8" s="56" t="n"/>
      <c r="G8" s="57" t="n"/>
    </row>
    <row r="9" ht="24" customHeight="1">
      <c r="A9" s="50">
        <f>IF(Assumptions!B14="Yes","💰  VAT: Peak liability £"&amp;TEXT(MAX(Engine!B25:M25),"#,##0")&amp;" belongs to HMRC — do not spend. Free cash (exc. VAT) year-end: £"&amp;TEXT(Engine!M26,"#,##0")&amp;".","ℹ️  VAT: Not registered. All closing balance figures represent usable cash.")</f>
        <v/>
      </c>
      <c r="B9" s="31" t="n"/>
      <c r="C9" s="31" t="n"/>
      <c r="D9" s="31" t="n"/>
      <c r="E9" s="31" t="n"/>
      <c r="F9" s="31" t="n"/>
      <c r="G9" s="32" t="n"/>
    </row>
    <row r="10" ht="24" customHeight="1">
      <c r="A10" s="50">
        <f>"📅  RANGE: Best month cashflow £"&amp;TEXT(MAX(Engine!B22:M22),"#,##0")&amp;" — Worst month £"&amp;TEXT(MIN(Engine!B22:M22),"#,##0")&amp;". Balance range: £"&amp;TEXT(MIN(Engine!B24:M24),"#,##0")&amp;" to £"&amp;TEXT(MAX(Engine!B24:M24),"#,##0")&amp;"."</f>
        <v/>
      </c>
      <c r="B10" s="31" t="n"/>
      <c r="C10" s="31" t="n"/>
      <c r="D10" s="31" t="n"/>
      <c r="E10" s="31" t="n"/>
      <c r="F10" s="31" t="n"/>
      <c r="G10" s="32" t="n"/>
    </row>
    <row r="11" ht="24" customHeight="1">
      <c r="A11" s="50">
        <f>"💷  TOTALS: Cash in £"&amp;TEXT(SUM(Engine!B9:M9),"#,##0")&amp;" — Cash out £"&amp;TEXT(SUM(Engine!B20:M20),"#,##0")&amp;" — Net annual cashflow £"&amp;TEXT(SUM(Engine!B22:M22),"#,##0")&amp;"."</f>
        <v/>
      </c>
      <c r="B11" s="31" t="n"/>
      <c r="C11" s="31" t="n"/>
      <c r="D11" s="31" t="n"/>
      <c r="E11" s="31" t="n"/>
      <c r="F11" s="31" t="n"/>
      <c r="G11" s="32" t="n"/>
    </row>
    <row r="12" ht="32" customHeight="1">
      <c r="A12" s="51">
        <f>IF(COUNTIF(Engine!B24:M24,"&lt;0")=0,IF(Engine!M26&lt;10000,"📋  RECOMMENDATION: Cashflow positive but year-end free cash low at £"&amp;TEXT(Engine!M26,"#,##0")&amp;". Build a cash buffer of at least £10,000 before committing to new fixed costs.","📋  RECOMMENDATION: Strong position. Year-end free cash £"&amp;TEXT(Engine!M26,"#,##0")&amp;". Consider whether surplus cash should be working harder — debt reduction or investment."),IF(MIN(Engine!B24:M24)&lt;-10000,"📋  RECOMMENDATION: Significant gaps. Lowest point £"&amp;TEXT(MIN(Engine!B24:M24),"#,##0")&amp;". Actions: (1) Chase debtors early. (2) Negotiate creditor terms. (3) Review discretionary spend. (4) Arrange overdraft facility.","📋  RECOMMENDATION: Minor pressure identified. Can you bring forward customer payments or delay a supplier? A £5,000–10,000 overdraft facility would provide comfort."))</f>
        <v/>
      </c>
      <c r="B12" s="56" t="n"/>
      <c r="C12" s="56" t="n"/>
      <c r="D12" s="56" t="n"/>
      <c r="E12" s="56" t="n"/>
      <c r="F12" s="56" t="n"/>
      <c r="G12" s="57" t="n"/>
    </row>
    <row r="13" ht="10" customHeight="1"/>
    <row r="14" ht="22" customHeight="1">
      <c r="A14" s="13" t="inlineStr">
        <is>
          <t>12-MONTH CASHFLOW SUMMARY</t>
        </is>
      </c>
    </row>
    <row r="15" ht="20" customHeight="1">
      <c r="A15" s="44" t="inlineStr">
        <is>
          <t>Month</t>
        </is>
      </c>
      <c r="B15" s="44" t="inlineStr">
        <is>
          <t>Total In £</t>
        </is>
      </c>
      <c r="C15" s="44" t="inlineStr">
        <is>
          <t>Total Out £</t>
        </is>
      </c>
      <c r="D15" s="44" t="inlineStr">
        <is>
          <t>Net Cashflow £</t>
        </is>
      </c>
      <c r="E15" s="44" t="inlineStr">
        <is>
          <t>Closing Balance £</t>
        </is>
      </c>
      <c r="F15" s="44" t="inlineStr">
        <is>
          <t>VAT Liability £</t>
        </is>
      </c>
      <c r="G15" s="44" t="inlineStr">
        <is>
          <t>Free Cash £</t>
        </is>
      </c>
    </row>
    <row r="16" ht="18" customHeight="1">
      <c r="A16" s="19" t="inlineStr">
        <is>
          <t>Jan</t>
        </is>
      </c>
      <c r="B16" s="52">
        <f>Engine!B9</f>
        <v/>
      </c>
      <c r="C16" s="52">
        <f>Engine!B20</f>
        <v/>
      </c>
      <c r="D16" s="52">
        <f>Engine!B22</f>
        <v/>
      </c>
      <c r="E16" s="52">
        <f>Engine!B24</f>
        <v/>
      </c>
      <c r="F16" s="42">
        <f>Engine!B25</f>
        <v/>
      </c>
      <c r="G16" s="53">
        <f>Engine!B26</f>
        <v/>
      </c>
    </row>
    <row r="17" ht="18" customHeight="1">
      <c r="A17" s="34" t="inlineStr">
        <is>
          <t>Feb</t>
        </is>
      </c>
      <c r="B17" s="35">
        <f>Engine!C9</f>
        <v/>
      </c>
      <c r="C17" s="35">
        <f>Engine!C20</f>
        <v/>
      </c>
      <c r="D17" s="35">
        <f>Engine!C22</f>
        <v/>
      </c>
      <c r="E17" s="35">
        <f>Engine!C24</f>
        <v/>
      </c>
      <c r="F17" s="42">
        <f>Engine!C25</f>
        <v/>
      </c>
      <c r="G17" s="53">
        <f>Engine!C26</f>
        <v/>
      </c>
    </row>
    <row r="18" ht="18" customHeight="1">
      <c r="A18" s="19" t="inlineStr">
        <is>
          <t>Mar</t>
        </is>
      </c>
      <c r="B18" s="52">
        <f>Engine!D9</f>
        <v/>
      </c>
      <c r="C18" s="52">
        <f>Engine!D20</f>
        <v/>
      </c>
      <c r="D18" s="52">
        <f>Engine!D22</f>
        <v/>
      </c>
      <c r="E18" s="52">
        <f>Engine!D24</f>
        <v/>
      </c>
      <c r="F18" s="42">
        <f>Engine!D25</f>
        <v/>
      </c>
      <c r="G18" s="53">
        <f>Engine!D26</f>
        <v/>
      </c>
    </row>
    <row r="19" ht="18" customHeight="1">
      <c r="A19" s="34" t="inlineStr">
        <is>
          <t>Apr</t>
        </is>
      </c>
      <c r="B19" s="35">
        <f>Engine!E9</f>
        <v/>
      </c>
      <c r="C19" s="35">
        <f>Engine!E20</f>
        <v/>
      </c>
      <c r="D19" s="35">
        <f>Engine!E22</f>
        <v/>
      </c>
      <c r="E19" s="35">
        <f>Engine!E24</f>
        <v/>
      </c>
      <c r="F19" s="42">
        <f>Engine!E25</f>
        <v/>
      </c>
      <c r="G19" s="53">
        <f>Engine!E26</f>
        <v/>
      </c>
    </row>
    <row r="20" ht="18" customHeight="1">
      <c r="A20" s="19" t="inlineStr">
        <is>
          <t>May</t>
        </is>
      </c>
      <c r="B20" s="52">
        <f>Engine!F9</f>
        <v/>
      </c>
      <c r="C20" s="52">
        <f>Engine!F20</f>
        <v/>
      </c>
      <c r="D20" s="52">
        <f>Engine!F22</f>
        <v/>
      </c>
      <c r="E20" s="52">
        <f>Engine!F24</f>
        <v/>
      </c>
      <c r="F20" s="42">
        <f>Engine!F25</f>
        <v/>
      </c>
      <c r="G20" s="53">
        <f>Engine!F26</f>
        <v/>
      </c>
    </row>
    <row r="21" ht="18" customHeight="1">
      <c r="A21" s="34" t="inlineStr">
        <is>
          <t>Jun</t>
        </is>
      </c>
      <c r="B21" s="35">
        <f>Engine!G9</f>
        <v/>
      </c>
      <c r="C21" s="35">
        <f>Engine!G20</f>
        <v/>
      </c>
      <c r="D21" s="35">
        <f>Engine!G22</f>
        <v/>
      </c>
      <c r="E21" s="35">
        <f>Engine!G24</f>
        <v/>
      </c>
      <c r="F21" s="42">
        <f>Engine!G25</f>
        <v/>
      </c>
      <c r="G21" s="53">
        <f>Engine!G26</f>
        <v/>
      </c>
    </row>
    <row r="22" ht="18" customHeight="1">
      <c r="A22" s="19" t="inlineStr">
        <is>
          <t>Jul</t>
        </is>
      </c>
      <c r="B22" s="52">
        <f>Engine!H9</f>
        <v/>
      </c>
      <c r="C22" s="52">
        <f>Engine!H20</f>
        <v/>
      </c>
      <c r="D22" s="52">
        <f>Engine!H22</f>
        <v/>
      </c>
      <c r="E22" s="52">
        <f>Engine!H24</f>
        <v/>
      </c>
      <c r="F22" s="42">
        <f>Engine!H25</f>
        <v/>
      </c>
      <c r="G22" s="53">
        <f>Engine!H26</f>
        <v/>
      </c>
    </row>
    <row r="23" ht="18" customHeight="1">
      <c r="A23" s="34" t="inlineStr">
        <is>
          <t>Aug</t>
        </is>
      </c>
      <c r="B23" s="35">
        <f>Engine!I9</f>
        <v/>
      </c>
      <c r="C23" s="35">
        <f>Engine!I20</f>
        <v/>
      </c>
      <c r="D23" s="35">
        <f>Engine!I22</f>
        <v/>
      </c>
      <c r="E23" s="35">
        <f>Engine!I24</f>
        <v/>
      </c>
      <c r="F23" s="42">
        <f>Engine!I25</f>
        <v/>
      </c>
      <c r="G23" s="53">
        <f>Engine!I26</f>
        <v/>
      </c>
    </row>
    <row r="24" ht="18" customHeight="1">
      <c r="A24" s="19" t="inlineStr">
        <is>
          <t>Sep</t>
        </is>
      </c>
      <c r="B24" s="52">
        <f>Engine!J9</f>
        <v/>
      </c>
      <c r="C24" s="52">
        <f>Engine!J20</f>
        <v/>
      </c>
      <c r="D24" s="52">
        <f>Engine!J22</f>
        <v/>
      </c>
      <c r="E24" s="52">
        <f>Engine!J24</f>
        <v/>
      </c>
      <c r="F24" s="42">
        <f>Engine!J25</f>
        <v/>
      </c>
      <c r="G24" s="53">
        <f>Engine!J26</f>
        <v/>
      </c>
    </row>
    <row r="25" ht="18" customHeight="1">
      <c r="A25" s="34" t="inlineStr">
        <is>
          <t>Oct</t>
        </is>
      </c>
      <c r="B25" s="35">
        <f>Engine!K9</f>
        <v/>
      </c>
      <c r="C25" s="35">
        <f>Engine!K20</f>
        <v/>
      </c>
      <c r="D25" s="35">
        <f>Engine!K22</f>
        <v/>
      </c>
      <c r="E25" s="35">
        <f>Engine!K24</f>
        <v/>
      </c>
      <c r="F25" s="42">
        <f>Engine!K25</f>
        <v/>
      </c>
      <c r="G25" s="53">
        <f>Engine!K26</f>
        <v/>
      </c>
    </row>
    <row r="26" ht="18" customHeight="1">
      <c r="A26" s="19" t="inlineStr">
        <is>
          <t>Nov</t>
        </is>
      </c>
      <c r="B26" s="52">
        <f>Engine!L9</f>
        <v/>
      </c>
      <c r="C26" s="52">
        <f>Engine!L20</f>
        <v/>
      </c>
      <c r="D26" s="52">
        <f>Engine!L22</f>
        <v/>
      </c>
      <c r="E26" s="52">
        <f>Engine!L24</f>
        <v/>
      </c>
      <c r="F26" s="42">
        <f>Engine!L25</f>
        <v/>
      </c>
      <c r="G26" s="53">
        <f>Engine!L26</f>
        <v/>
      </c>
    </row>
    <row r="27" ht="18" customHeight="1">
      <c r="A27" s="34" t="inlineStr">
        <is>
          <t>Dec</t>
        </is>
      </c>
      <c r="B27" s="35">
        <f>Engine!M9</f>
        <v/>
      </c>
      <c r="C27" s="35">
        <f>Engine!M20</f>
        <v/>
      </c>
      <c r="D27" s="35">
        <f>Engine!M22</f>
        <v/>
      </c>
      <c r="E27" s="35">
        <f>Engine!M24</f>
        <v/>
      </c>
      <c r="F27" s="42">
        <f>Engine!M25</f>
        <v/>
      </c>
      <c r="G27" s="53">
        <f>Engine!M26</f>
        <v/>
      </c>
    </row>
    <row r="28" ht="22" customHeight="1">
      <c r="A28" s="18" t="inlineStr">
        <is>
          <t>ANNUAL TOTAL</t>
        </is>
      </c>
      <c r="B28" s="54">
        <f>SUM(Engine!B9:M9)</f>
        <v/>
      </c>
      <c r="C28" s="54">
        <f>SUM(Engine!B20:M20)</f>
        <v/>
      </c>
      <c r="D28" s="54">
        <f>SUM(Engine!B22:M22)</f>
        <v/>
      </c>
      <c r="E28" s="54">
        <f>Engine!M24</f>
        <v/>
      </c>
      <c r="F28" s="54">
        <f>MAX(Engine!B25:M25)</f>
        <v/>
      </c>
      <c r="G28" s="54">
        <f>Engine!M26</f>
        <v/>
      </c>
    </row>
    <row r="30" ht="24" customHeight="1">
      <c r="A30" s="55" t="inlineStr">
        <is>
          <t>⚠  IMPORTANT: VAT Liability is money owed to HMRC sitting in your bank. It is NOT your money. Never spend it. Reserve it in a separate account if possible.</t>
        </is>
      </c>
      <c r="B30" s="58" t="n"/>
      <c r="C30" s="58" t="n"/>
      <c r="D30" s="58" t="n"/>
      <c r="E30" s="58" t="n"/>
      <c r="F30" s="58" t="n"/>
      <c r="G30" s="59" t="n"/>
    </row>
    <row r="32" ht="4" customHeight="1">
      <c r="A32" s="4" t="n"/>
      <c r="B32" s="4" t="n"/>
      <c r="C32" s="4" t="n"/>
      <c r="D32" s="4" t="n"/>
      <c r="E32" s="4" t="n"/>
      <c r="F32" s="4" t="n"/>
      <c r="G32" s="4" t="n"/>
    </row>
    <row r="34" ht="18" customHeight="1">
      <c r="A34" s="10" t="inlineStr">
        <is>
          <t>LumixAI  ·  lumixai.co.uk  ·  Cashflow Forecaster v1.0  ·  £19.99  ·  hello@lumixai.co.uk</t>
        </is>
      </c>
    </row>
  </sheetData>
  <mergeCells count="11">
    <mergeCell ref="A14:G14"/>
    <mergeCell ref="A1:G1"/>
    <mergeCell ref="A9:G9"/>
    <mergeCell ref="A8:G8"/>
    <mergeCell ref="A34:G34"/>
    <mergeCell ref="A12:G12"/>
    <mergeCell ref="A30:G30"/>
    <mergeCell ref="A2:G2"/>
    <mergeCell ref="A7:G7"/>
    <mergeCell ref="A11:G11"/>
    <mergeCell ref="A10:G10"/>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2026-03-24T18:33:59Z</dcterms:created>
  <dcterms:modified xmlns:dcterms="http://purl.org/dc/terms/" xmlns:xsi="http://www.w3.org/2001/XMLSchema-instance" xsi:type="dcterms:W3CDTF">2026-03-24T18:35:03Z</dcterms:modified>
</cp:coreProperties>
</file>