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mc:AlternateContent xmlns:mc="http://schemas.openxmlformats.org/markup-compatibility/2006">
    <mc:Choice Requires="x15">
      <x15ac:absPath xmlns:x15ac="http://schemas.microsoft.com/office/spreadsheetml/2010/11/ac" url="/Users/user/Desktop/LumixAI All Tools v1 2/"/>
    </mc:Choice>
  </mc:AlternateContent>
  <xr:revisionPtr revIDLastSave="0" documentId="13_ncr:1_{E4803739-F6FD-034F-A12B-F202257D67C1}" xr6:coauthVersionLast="47" xr6:coauthVersionMax="47" xr10:uidLastSave="{00000000-0000-0000-0000-000000000000}"/>
  <bookViews>
    <workbookView xWindow="0" yWindow="500" windowWidth="28800" windowHeight="16300" xr2:uid="{00000000-000D-0000-FFFF-FFFF00000000}"/>
  </bookViews>
  <sheets>
    <sheet name="Cover" sheetId="1" r:id="rId1"/>
    <sheet name="How To Guide" sheetId="2" r:id="rId2"/>
    <sheet name="Pricing Engine" sheetId="3" r:id="rId3"/>
    <sheet name="Dashboard" sheetId="4" r:id="rId4"/>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3" i="4" l="1"/>
  <c r="B13" i="4"/>
  <c r="A13" i="4"/>
  <c r="C12" i="4"/>
  <c r="B12" i="4"/>
  <c r="A12" i="4"/>
  <c r="E11" i="4"/>
  <c r="D11" i="4"/>
  <c r="C11" i="4"/>
  <c r="B11" i="4"/>
  <c r="A11" i="4"/>
  <c r="C10" i="4"/>
  <c r="B10" i="4"/>
  <c r="A10" i="4"/>
  <c r="C9" i="4"/>
  <c r="B9" i="4"/>
  <c r="A9" i="4"/>
  <c r="A5" i="4"/>
  <c r="N13" i="3"/>
  <c r="E13" i="4" s="1"/>
  <c r="L13" i="3"/>
  <c r="F13" i="4" s="1"/>
  <c r="K13" i="3"/>
  <c r="I13" i="3"/>
  <c r="J13" i="3" s="1"/>
  <c r="M13" i="3" s="1"/>
  <c r="H13" i="3"/>
  <c r="D13" i="4" s="1"/>
  <c r="L12" i="3"/>
  <c r="F12" i="4" s="1"/>
  <c r="K12" i="3"/>
  <c r="J12" i="3"/>
  <c r="M12" i="3" s="1"/>
  <c r="I12" i="3"/>
  <c r="H12" i="3"/>
  <c r="D12" i="4" s="1"/>
  <c r="N11" i="3"/>
  <c r="L11" i="3"/>
  <c r="F11" i="4" s="1"/>
  <c r="K11" i="3"/>
  <c r="I11" i="3"/>
  <c r="J11" i="3" s="1"/>
  <c r="M11" i="3" s="1"/>
  <c r="H11" i="3"/>
  <c r="L10" i="3"/>
  <c r="F10" i="4" s="1"/>
  <c r="K10" i="3"/>
  <c r="I10" i="3"/>
  <c r="J10" i="3" s="1"/>
  <c r="M10" i="3" s="1"/>
  <c r="H10" i="3"/>
  <c r="N10" i="3" s="1"/>
  <c r="E10" i="4" s="1"/>
  <c r="L9" i="3"/>
  <c r="F9" i="4" s="1"/>
  <c r="K9" i="3"/>
  <c r="I9" i="3"/>
  <c r="J9" i="3" s="1"/>
  <c r="M9" i="3" s="1"/>
  <c r="F5" i="4" s="1"/>
  <c r="H9" i="3"/>
  <c r="D5" i="4" s="1"/>
  <c r="E5" i="4" l="1"/>
  <c r="D10" i="4"/>
  <c r="N12" i="3"/>
  <c r="E12" i="4" s="1"/>
  <c r="D9" i="4"/>
  <c r="N9" i="3"/>
  <c r="E9" i="4" l="1"/>
  <c r="C5" i="4"/>
  <c r="B5" i="4"/>
</calcChain>
</file>

<file path=xl/sharedStrings.xml><?xml version="1.0" encoding="utf-8"?>
<sst xmlns="http://schemas.openxmlformats.org/spreadsheetml/2006/main" count="127" uniqueCount="125">
  <si>
    <t>LumixAI</t>
  </si>
  <si>
    <t>Commercial Intelligence for SME Owners</t>
  </si>
  <si>
    <t>PRICING CALCULATOR</t>
  </si>
  <si>
    <t>Know the minimum price for every product — and find where you're leaving money on the table</t>
  </si>
  <si>
    <t>WHAT THIS TOOL GIVES YOU</t>
  </si>
  <si>
    <t xml:space="preserve">  ›  Current margin % for every product — at a glance</t>
  </si>
  <si>
    <t xml:space="preserve">  ›  Required price to hit your target margin — automatically calculated</t>
  </si>
  <si>
    <t xml:space="preserve">  ›  Price gap — how much you are undercharging per product</t>
  </si>
  <si>
    <t xml:space="preserve">  ›  Monthly profit leakage — the cost of underpricing in pounds</t>
  </si>
  <si>
    <t xml:space="preserve">  ›  Discount impact — see exactly what each discount does to margin</t>
  </si>
  <si>
    <t xml:space="preserve">  ›  Scenario modeller — test 3 pricing scenarios side by side</t>
  </si>
  <si>
    <t>BUILT FOR</t>
  </si>
  <si>
    <t>RETAIL</t>
  </si>
  <si>
    <t>Fashion, homewares, gifts, food &amp; drink, sporting goods — any product-based retailer</t>
  </si>
  <si>
    <t>DISTRIBUTION</t>
  </si>
  <si>
    <t>Wholesalers and distributors setting trade prices across a product range</t>
  </si>
  <si>
    <t>MANUFACTURING</t>
  </si>
  <si>
    <t>Manufacturers setting prices for finished goods or components</t>
  </si>
  <si>
    <t>VAT NOTE — ALL FIGURES IN THIS TOOL ARE EXCLUDING VAT</t>
  </si>
  <si>
    <t xml:space="preserve">  VAT registered: enter all prices and costs as net figures (exc. VAT) from your invoices.</t>
  </si>
  <si>
    <t xml:space="preserve">  Not VAT registered (turnover under £90,000): use your actual prices — they are already net.</t>
  </si>
  <si>
    <t xml:space="preserve">  Flat Rate Scheme: use actual prices including VAT; your accountant handles the difference.</t>
  </si>
  <si>
    <t>HOW TO USE THIS TOOL</t>
  </si>
  <si>
    <t xml:space="preserve">  Step 1  →  Read the How To Guide (next tab)</t>
  </si>
  <si>
    <t xml:space="preserve">  Step 2  →  Set your target margin in the assumptions panel on the Pricing Engine sheet</t>
  </si>
  <si>
    <t xml:space="preserve">  Step 3  →  Enter your products — cost, current price, monthly units</t>
  </si>
  <si>
    <t xml:space="preserve">  Step 4  →  Check the Dashboard — find underpriced products immediately</t>
  </si>
  <si>
    <t xml:space="preserve">  Step 5  →  Use the Scenario Modeller to test price change options</t>
  </si>
  <si>
    <t>lumixai.co.uk  |  hello@lumixai.co.uk  |  Version 1.0  |  March 2026</t>
  </si>
  <si>
    <t>LumixAI  ·  How To Guide</t>
  </si>
  <si>
    <t>Read this guide before entering your data. All figures are EXCLUDING VAT — see VAT section below.</t>
  </si>
  <si>
    <t>1.  WHAT THIS TOOL DOES</t>
  </si>
  <si>
    <t>Purpose</t>
  </si>
  <si>
    <t>This tool identifies every product in your range where the current selling price does not achieve your target margin. It calculates the required price, the gap, and quantifies the monthly profit leakage in pounds. It also shows the impact of any discount before you offer it.</t>
  </si>
  <si>
    <t>VAT — all figures exc. VAT</t>
  </si>
  <si>
    <t>Enter all costs and selling prices EXCLUDING VAT throughout. See VAT Guidance section below.</t>
  </si>
  <si>
    <t>2.  WHO IT'S FOR — THREE SECTORS</t>
  </si>
  <si>
    <t>Retail</t>
  </si>
  <si>
    <t>You buy products at a cost price and sell them. Enter your purchase/landed cost in the Cost column. Enter your current selling price (exc. VAT). The tool shows if your margin is at, above, or below your target.</t>
  </si>
  <si>
    <t>Distribution</t>
  </si>
  <si>
    <t>You buy at trade cost and sell at trade or retail price. Your margin may be tighter than retail. Set your target margin in the assumptions panel to reflect your distribution model — typically 20–35%.</t>
  </si>
  <si>
    <t>Manufacturing</t>
  </si>
  <si>
    <t>Your cost is the total cost of production per unit — materials, direct labour, packaging. Enter this as the unit cost. Your sell price is what you charge customers exc. VAT.</t>
  </si>
  <si>
    <t>VAT GUIDANCE — IMPORTANT</t>
  </si>
  <si>
    <t>Are you VAT registered?</t>
  </si>
  <si>
    <t>If YES — enter all selling prices and costs EXCLUDING VAT. Use the net figure from your invoices (subtotal before VAT is added).
If NO (turnover under £90,000) — enter your actual prices as charged. Since you don't add VAT, your prices are already net.</t>
  </si>
  <si>
    <t>Flat Rate Scheme</t>
  </si>
  <si>
    <t>Use your actual prices including VAT as revenue, and actual costs including VAT as costs. Your accountant handles the VAT difference on your return.</t>
  </si>
  <si>
    <t>Not sure?</t>
  </si>
  <si>
    <t>If your invoices show a VAT number and a separate VAT line, you are registered. Use the exc. VAT subtotal throughout this tool.</t>
  </si>
  <si>
    <t>4.  HOW THE CALCULATIONS WORK</t>
  </si>
  <si>
    <t>Current Margin %</t>
  </si>
  <si>
    <t>(Selling Price – Cost) ÷ Selling Price. What you currently make per unit as a percentage of the selling price. Industry standard gross margin calculation.</t>
  </si>
  <si>
    <t>Required Price</t>
  </si>
  <si>
    <t>Cost ÷ (1 – Target Margin %). The minimum price you must charge to hit your target. Example: cost £10, target margin 40% → required price = £10 ÷ 0.60 = £16.67.</t>
  </si>
  <si>
    <t>Price Gap (£)</t>
  </si>
  <si>
    <t>Required Price minus Current Price. Positive = you are undercharging. Negative = you are above target.</t>
  </si>
  <si>
    <t>Monthly Profit Leakage</t>
  </si>
  <si>
    <t>Price Gap × Monthly Units Sold. The monthly cost in pounds of underpricing this product. Multiply by 12 for annual impact.</t>
  </si>
  <si>
    <t>Discount Impact</t>
  </si>
  <si>
    <t>Entering a discount % shows the new margin after discount. A 10% discount on a 30% margin product leaves only 22% margin — most business owners underestimate this.</t>
  </si>
  <si>
    <t>5.  DUMMY DATA — WHAT IT SHOWS</t>
  </si>
  <si>
    <t>Product 1 — Loss-maker</t>
  </si>
  <si>
    <t>Cost £28, selling at £39. Only 28% margin against a 40% target. Significant leakage. Flag: needs immediate price review.</t>
  </si>
  <si>
    <t>Product 2 — On target</t>
  </si>
  <si>
    <t>Cost £18, selling at £32. 44% margin — above the 40% target. Healthy.</t>
  </si>
  <si>
    <t>Product 3 — Just below target</t>
  </si>
  <si>
    <t>Margin of 36% — close to target but not there. Small price increase recovers it.</t>
  </si>
  <si>
    <t>Product 4 — Premium margin</t>
  </si>
  <si>
    <t>High sell price, strong contribution. The star product in the portfolio.</t>
  </si>
  <si>
    <t>Product 5 — Underpriced</t>
  </si>
  <si>
    <t>Low margin. Selling below cost after all variable costs are considered.</t>
  </si>
  <si>
    <t>6.  COMMON QUESTIONS</t>
  </si>
  <si>
    <t>Q: What is a good target margin?</t>
  </si>
  <si>
    <t>A: It depends on your sector. Retail typically 40-60%, distribution 20-35%, manufacturing 30-50%. Set your target in the assumptions panel — not what you want ideally, but what you need to cover all overheads and make a profit.</t>
  </si>
  <si>
    <t>Q: My cost includes delivery — should I add it?</t>
  </si>
  <si>
    <t>A: Yes. Your unit cost should be your total landed cost — purchase price plus any freight, duty, or handling costs allocated to that unit. Use the LumixAI Import Cost Calculator to get this figure accurately.</t>
  </si>
  <si>
    <t>Q: What is the Scenario Modeller for?</t>
  </si>
  <si>
    <t>A: Use it when considering a price change. Enter the product, current cost and price, and model three options: keep current, small increase, larger increase. It shows the revenue and profit impact of each.</t>
  </si>
  <si>
    <t>Q: A customer wants a 15% discount — should I give it?</t>
  </si>
  <si>
    <t>A: Enter the product in the Pricing Engine with a 15% discount in column G. Check the resulting margin. If it takes you below your healthy margin floor, you know the answer: only if you can negotiate something in return.</t>
  </si>
  <si>
    <t>LumixAI  ·  PRICING CALCULATOR</t>
  </si>
  <si>
    <t>Calculate the required price for every product  ·  Find margin leakage  ·  Model discount impact</t>
  </si>
  <si>
    <t>BLUE CELLS = your inputs  |  BLACK = auto-calculated  |  All figures EXCLUDING VAT — see How To Guide</t>
  </si>
  <si>
    <t>Target Margin %</t>
  </si>
  <si>
    <t>Healthy Margin Floor</t>
  </si>
  <si>
    <t>Low Margin Floor %</t>
  </si>
  <si>
    <t>Default Discount %</t>
  </si>
  <si>
    <t>Product
Name</t>
  </si>
  <si>
    <t>Category</t>
  </si>
  <si>
    <t>Unit Cost
£ (exc VAT)</t>
  </si>
  <si>
    <t>Current
Price £
(exc VAT)</t>
  </si>
  <si>
    <t>Monthly
Units Sold</t>
  </si>
  <si>
    <t>Target
Margin %
(blank=global)</t>
  </si>
  <si>
    <t>Discount %
(blank=global)</t>
  </si>
  <si>
    <t>Current
Margin %
[AUTO]</t>
  </si>
  <si>
    <t>Required
Price £
[AUTO]</t>
  </si>
  <si>
    <t>Price Gap
£/unit
[AUTO]</t>
  </si>
  <si>
    <t>After
Discount
Margin %
[AUTO]</t>
  </si>
  <si>
    <t>Monthly
Profit
£ [AUTO]</t>
  </si>
  <si>
    <t>Monthly
Leakage
£ [AUTO]</t>
  </si>
  <si>
    <t>Status
[AUTO]</t>
  </si>
  <si>
    <t>Product 1</t>
  </si>
  <si>
    <t>Core Range</t>
  </si>
  <si>
    <t>Product 2</t>
  </si>
  <si>
    <t>Product 3</t>
  </si>
  <si>
    <t>Premium</t>
  </si>
  <si>
    <t>Product 4</t>
  </si>
  <si>
    <t>Value</t>
  </si>
  <si>
    <t>Product 5</t>
  </si>
  <si>
    <t>LumixAI  ·  PRICING CALCULATOR  ·  DASHBOARD</t>
  </si>
  <si>
    <t>All figures calculated automatically. Update data in the engine sheet to refresh. All figures excluding VAT.</t>
  </si>
  <si>
    <t>PRODUCTS
ANALYSED</t>
  </si>
  <si>
    <t>BELOW TARGET
MARGIN</t>
  </si>
  <si>
    <t>LOSS-MAKING</t>
  </si>
  <si>
    <t>AVG MARGIN %</t>
  </si>
  <si>
    <t>MONTHLY PROFIT</t>
  </si>
  <si>
    <t>MONTHLY LEAKAGE</t>
  </si>
  <si>
    <t>PRODUCT MARGIN SUMMARY</t>
  </si>
  <si>
    <t>Product</t>
  </si>
  <si>
    <t>Cost £</t>
  </si>
  <si>
    <t>Sell Price £</t>
  </si>
  <si>
    <t>Margin %</t>
  </si>
  <si>
    <t>Status</t>
  </si>
  <si>
    <t>Monthly Profit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</si>
</sst>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
    <numFmt numFmtId="166" formatCode="\£#,##0"/>
  </numFmts>
  <fonts count="21" x14ac:knownFonts="1">
    <font>
      <sz val="11"/>
      <color theme="1"/>
      <name val="Calibri"/>
      <family val="2"/>
      <scheme val="minor"/>
    </font>
    <font>
      <b/>
      <sz val="34"/>
      <color rgb="FFFFFFFF"/>
      <name val="Arial"/>
      <family val="2"/>
    </font>
    <font>
      <sz val="12"/>
      <color rgb="FF1FC8A0"/>
      <name val="Arial"/>
      <family val="2"/>
    </font>
    <font>
      <b/>
      <sz val="22"/>
      <color rgb="FFFFFFFF"/>
      <name val="Arial"/>
      <family val="2"/>
    </font>
    <font>
      <i/>
      <sz val="11"/>
      <color rgb="FF1FC8A0"/>
      <name val="Arial"/>
      <family val="2"/>
    </font>
    <font>
      <b/>
      <sz val="9"/>
      <color rgb="FF1FC8A0"/>
      <name val="Arial"/>
      <family val="2"/>
    </font>
    <font>
      <sz val="9"/>
      <color rgb="FFFFFFFF"/>
      <name val="Arial"/>
      <family val="2"/>
    </font>
    <font>
      <b/>
      <sz val="9"/>
      <color rgb="FF0B1E2D"/>
      <name val="Arial"/>
      <family val="2"/>
    </font>
    <font>
      <sz val="8"/>
      <color rgb="FF0B1E2D"/>
      <name val="Arial"/>
      <family val="2"/>
    </font>
    <font>
      <sz val="8"/>
      <color rgb="FF1FC8A0"/>
      <name val="Arial"/>
      <family val="2"/>
    </font>
    <font>
      <b/>
      <sz val="15"/>
      <color rgb="FFFFFFFF"/>
      <name val="Arial"/>
      <family val="2"/>
    </font>
    <font>
      <i/>
      <sz val="9"/>
      <color rgb="FF1FC8A0"/>
      <name val="Arial"/>
      <family val="2"/>
    </font>
    <font>
      <b/>
      <sz val="10"/>
      <color rgb="FFFFFFFF"/>
      <name val="Arial"/>
      <family val="2"/>
    </font>
    <font>
      <sz val="9"/>
      <color rgb="FF3A3A3A"/>
      <name val="Arial"/>
      <family val="2"/>
    </font>
    <font>
      <b/>
      <sz val="14"/>
      <color rgb="FFFFFFFF"/>
      <name val="Arial"/>
      <family val="2"/>
    </font>
    <font>
      <sz val="9"/>
      <color rgb="FF1FC8A0"/>
      <name val="Arial"/>
      <family val="2"/>
    </font>
    <font>
      <b/>
      <sz val="9"/>
      <color rgb="FF1A6CF0"/>
      <name val="Arial"/>
      <family val="2"/>
    </font>
    <font>
      <b/>
      <sz val="8"/>
      <color rgb="FFFFFFFF"/>
      <name val="Arial"/>
      <family val="2"/>
    </font>
    <font>
      <sz val="9"/>
      <color rgb="FF1A6CF0"/>
      <name val="Arial"/>
      <family val="2"/>
    </font>
    <font>
      <b/>
      <sz val="16"/>
      <color rgb="FF0B1E2D"/>
      <name val="Arial"/>
      <family val="2"/>
    </font>
    <font>
      <b/>
      <sz val="9"/>
      <color rgb="FFFFFFFF"/>
      <name val="Arial"/>
      <family val="2"/>
    </font>
  </fonts>
  <fills count="12">
    <fill>
      <patternFill patternType="none"/>
    </fill>
    <fill>
      <patternFill patternType="gray125"/>
    </fill>
    <fill>
      <patternFill patternType="solid">
        <fgColor rgb="FF0B1E2D"/>
      </patternFill>
    </fill>
    <fill>
      <patternFill patternType="solid">
        <fgColor rgb="FF1FC8A0"/>
      </patternFill>
    </fill>
    <fill>
      <patternFill patternType="solid">
        <fgColor rgb="FFE8F8F4"/>
      </patternFill>
    </fill>
    <fill>
      <patternFill patternType="solid">
        <fgColor rgb="FFF5F4F0"/>
      </patternFill>
    </fill>
    <fill>
      <patternFill patternType="solid">
        <fgColor rgb="FFFFFFFF"/>
      </patternFill>
    </fill>
    <fill>
      <patternFill patternType="solid">
        <fgColor rgb="FF18A888"/>
      </patternFill>
    </fill>
    <fill>
      <patternFill patternType="solid">
        <fgColor rgb="FFFEE8E8"/>
      </patternFill>
    </fill>
    <fill>
      <patternFill patternType="solid">
        <fgColor rgb="FFE8F5EE"/>
      </patternFill>
    </fill>
    <fill>
      <patternFill patternType="solid">
        <fgColor rgb="FFFEF3DC"/>
      </patternFill>
    </fill>
    <fill>
      <patternFill patternType="solid">
        <fgColor rgb="FF102540"/>
      </patternFill>
    </fill>
  </fills>
  <borders count="5">
    <border>
      <left/>
      <right/>
      <top/>
      <bottom/>
      <diagonal/>
    </border>
    <border>
      <left/>
      <right/>
      <top/>
      <bottom style="thin">
        <color rgb="FF1FC8A0"/>
      </bottom>
      <diagonal/>
    </border>
    <border>
      <left style="thin">
        <color rgb="FFE6E2DA"/>
      </left>
      <right style="thin">
        <color rgb="FFE6E2DA"/>
      </right>
      <top style="thin">
        <color rgb="FFE6E2DA"/>
      </top>
      <bottom style="thin">
        <color rgb="FFE6E2DA"/>
      </bottom>
      <diagonal/>
    </border>
    <border>
      <left style="thin">
        <color rgb="FF1FC8A0"/>
      </left>
      <right style="thin">
        <color rgb="FF1FC8A0"/>
      </right>
      <top style="thin">
        <color rgb="FF1FC8A0"/>
      </top>
      <bottom style="thin">
        <color rgb="FF1FC8A0"/>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48">
    <xf numFmtId="0" fontId="0" fillId="0" borderId="0" xfId="0"/>
    <xf numFmtId="0" fontId="0" fillId="2" borderId="0" xfId="0" applyFill="1"/>
    <xf numFmtId="0" fontId="0" fillId="3" borderId="0" xfId="0" applyFill="1"/>
    <xf numFmtId="0" fontId="5" fillId="2" borderId="0" xfId="0" applyFont="1" applyFill="1" applyAlignment="1">
      <alignment horizontal="left" vertical="center"/>
    </xf>
    <xf numFmtId="0" fontId="7" fillId="5" borderId="2" xfId="0" applyFont="1" applyFill="1" applyBorder="1" applyAlignment="1">
      <alignment horizontal="left" vertical="top" wrapText="1"/>
    </xf>
    <xf numFmtId="0" fontId="13" fillId="5" borderId="2" xfId="0" applyFont="1" applyFill="1" applyBorder="1" applyAlignment="1">
      <alignment horizontal="left" vertical="center"/>
    </xf>
    <xf numFmtId="9" fontId="16" fillId="6" borderId="3" xfId="0" applyNumberFormat="1" applyFont="1" applyFill="1" applyBorder="1" applyAlignment="1">
      <alignment horizontal="center" vertical="center"/>
    </xf>
    <xf numFmtId="0" fontId="17" fillId="2" borderId="4" xfId="0" applyFont="1" applyFill="1" applyBorder="1" applyAlignment="1">
      <alignment horizontal="center" vertical="center" wrapText="1"/>
    </xf>
    <xf numFmtId="164" fontId="18" fillId="5" borderId="2" xfId="0" applyNumberFormat="1" applyFont="1" applyFill="1" applyBorder="1" applyAlignment="1">
      <alignment horizontal="right" vertical="center"/>
    </xf>
    <xf numFmtId="0" fontId="18" fillId="5" borderId="2" xfId="0" applyFont="1" applyFill="1" applyBorder="1" applyAlignment="1">
      <alignment horizontal="right" vertical="center"/>
    </xf>
    <xf numFmtId="165" fontId="13" fillId="5" borderId="2" xfId="0" applyNumberFormat="1" applyFont="1" applyFill="1" applyBorder="1" applyAlignment="1">
      <alignment horizontal="right" vertical="center"/>
    </xf>
    <xf numFmtId="164" fontId="13" fillId="5" borderId="2" xfId="0" applyNumberFormat="1" applyFont="1" applyFill="1" applyBorder="1" applyAlignment="1">
      <alignment horizontal="right" vertical="center"/>
    </xf>
    <xf numFmtId="0" fontId="13" fillId="6" borderId="2" xfId="0" applyFont="1" applyFill="1" applyBorder="1" applyAlignment="1">
      <alignment horizontal="left" vertical="center"/>
    </xf>
    <xf numFmtId="164" fontId="18" fillId="6" borderId="2" xfId="0" applyNumberFormat="1" applyFont="1" applyFill="1" applyBorder="1" applyAlignment="1">
      <alignment horizontal="right" vertical="center"/>
    </xf>
    <xf numFmtId="0" fontId="18" fillId="6" borderId="2" xfId="0" applyFont="1" applyFill="1" applyBorder="1" applyAlignment="1">
      <alignment horizontal="right" vertical="center"/>
    </xf>
    <xf numFmtId="165" fontId="13" fillId="6" borderId="2" xfId="0" applyNumberFormat="1" applyFont="1" applyFill="1" applyBorder="1" applyAlignment="1">
      <alignment horizontal="right" vertical="center"/>
    </xf>
    <xf numFmtId="164" fontId="13" fillId="6" borderId="2" xfId="0" applyNumberFormat="1" applyFont="1" applyFill="1" applyBorder="1" applyAlignment="1">
      <alignment horizontal="right" vertical="center"/>
    </xf>
    <xf numFmtId="0" fontId="17" fillId="11" borderId="4" xfId="0" applyFont="1" applyFill="1" applyBorder="1" applyAlignment="1">
      <alignment horizontal="center" vertical="center" wrapText="1"/>
    </xf>
    <xf numFmtId="0" fontId="19" fillId="5" borderId="2" xfId="0" applyFont="1" applyFill="1" applyBorder="1" applyAlignment="1">
      <alignment horizontal="center" vertical="center"/>
    </xf>
    <xf numFmtId="0" fontId="19" fillId="8" borderId="2" xfId="0" applyFont="1" applyFill="1" applyBorder="1" applyAlignment="1">
      <alignment horizontal="center" vertical="center"/>
    </xf>
    <xf numFmtId="165" fontId="19" fillId="5" borderId="2" xfId="0" applyNumberFormat="1" applyFont="1" applyFill="1" applyBorder="1" applyAlignment="1">
      <alignment horizontal="center" vertical="center"/>
    </xf>
    <xf numFmtId="166" fontId="19" fillId="5" borderId="2" xfId="0" applyNumberFormat="1" applyFont="1" applyFill="1" applyBorder="1" applyAlignment="1">
      <alignment horizontal="center" vertical="center"/>
    </xf>
    <xf numFmtId="0" fontId="20" fillId="11" borderId="4" xfId="0" applyFont="1" applyFill="1" applyBorder="1" applyAlignment="1">
      <alignment horizontal="center" vertical="center"/>
    </xf>
    <xf numFmtId="166" fontId="13" fillId="5" borderId="2" xfId="0" applyNumberFormat="1" applyFont="1" applyFill="1" applyBorder="1" applyAlignment="1">
      <alignment horizontal="right" vertical="center"/>
    </xf>
    <xf numFmtId="166" fontId="13" fillId="6" borderId="2" xfId="0" applyNumberFormat="1" applyFont="1" applyFill="1" applyBorder="1" applyAlignment="1">
      <alignment horizontal="right" vertical="center"/>
    </xf>
    <xf numFmtId="0" fontId="4" fillId="2" borderId="0" xfId="0" applyFont="1" applyFill="1" applyAlignment="1">
      <alignment horizontal="left" vertical="center"/>
    </xf>
    <xf numFmtId="0" fontId="0" fillId="0" borderId="0" xfId="0"/>
    <xf numFmtId="0" fontId="6" fillId="2" borderId="0" xfId="0" applyFont="1" applyFill="1" applyAlignment="1">
      <alignment horizontal="left" vertical="center"/>
    </xf>
    <xf numFmtId="0" fontId="8" fillId="4" borderId="0" xfId="0" applyFont="1" applyFill="1" applyAlignment="1">
      <alignment horizontal="left" vertical="center"/>
    </xf>
    <xf numFmtId="0" fontId="5" fillId="2" borderId="0" xfId="0" applyFont="1" applyFill="1" applyAlignment="1">
      <alignment horizontal="left" vertical="center"/>
    </xf>
    <xf numFmtId="0" fontId="2" fillId="2" borderId="0" xfId="0" applyFont="1" applyFill="1" applyAlignment="1">
      <alignment horizontal="left" vertical="center"/>
    </xf>
    <xf numFmtId="0" fontId="1" fillId="2" borderId="0" xfId="0" applyFont="1" applyFill="1" applyAlignment="1">
      <alignment horizontal="left" vertical="center"/>
    </xf>
    <xf numFmtId="0" fontId="7" fillId="3" borderId="0" xfId="0" applyFont="1" applyFill="1" applyAlignment="1">
      <alignment horizontal="left" vertical="center"/>
    </xf>
    <xf numFmtId="0" fontId="9" fillId="2" borderId="0" xfId="0" applyFont="1" applyFill="1" applyAlignment="1">
      <alignment horizontal="center" vertical="center"/>
    </xf>
    <xf numFmtId="0" fontId="3" fillId="2" borderId="0" xfId="0" applyFont="1" applyFill="1" applyAlignment="1">
      <alignment horizontal="left" vertical="center"/>
    </xf>
    <xf numFmtId="0" fontId="13" fillId="6" borderId="2" xfId="0" applyFont="1" applyFill="1" applyBorder="1" applyAlignment="1">
      <alignment horizontal="left" vertical="top" wrapText="1"/>
    </xf>
    <xf numFmtId="0" fontId="12" fillId="2" borderId="1" xfId="0" applyFont="1" applyFill="1" applyBorder="1" applyAlignment="1">
      <alignment horizontal="left" vertical="center"/>
    </xf>
    <xf numFmtId="0" fontId="13" fillId="4" borderId="2" xfId="0" applyFont="1" applyFill="1" applyBorder="1" applyAlignment="1">
      <alignment horizontal="left" vertical="top" wrapText="1"/>
    </xf>
    <xf numFmtId="0" fontId="13" fillId="9" borderId="2" xfId="0" applyFont="1" applyFill="1" applyBorder="1" applyAlignment="1">
      <alignment horizontal="left" vertical="top" wrapText="1"/>
    </xf>
    <xf numFmtId="0" fontId="12" fillId="7" borderId="1" xfId="0" applyFont="1" applyFill="1" applyBorder="1" applyAlignment="1">
      <alignment horizontal="left" vertical="center"/>
    </xf>
    <xf numFmtId="0" fontId="13" fillId="10" borderId="2" xfId="0" applyFont="1" applyFill="1" applyBorder="1" applyAlignment="1">
      <alignment horizontal="left" vertical="top" wrapText="1"/>
    </xf>
    <xf numFmtId="0" fontId="13" fillId="8" borderId="2" xfId="0" applyFont="1" applyFill="1" applyBorder="1" applyAlignment="1">
      <alignment horizontal="left" vertical="top" wrapText="1"/>
    </xf>
    <xf numFmtId="0" fontId="10" fillId="2" borderId="0" xfId="0" applyFont="1" applyFill="1" applyAlignment="1">
      <alignment horizontal="left" vertical="center"/>
    </xf>
    <xf numFmtId="0" fontId="11" fillId="2" borderId="0" xfId="0" applyFont="1" applyFill="1" applyAlignment="1">
      <alignment horizontal="left" vertical="center"/>
    </xf>
    <xf numFmtId="0" fontId="14" fillId="2" borderId="0" xfId="0" applyFont="1" applyFill="1" applyAlignment="1">
      <alignment horizontal="left" vertical="center"/>
    </xf>
    <xf numFmtId="0" fontId="6" fillId="11" borderId="0" xfId="0" applyFont="1" applyFill="1" applyAlignment="1">
      <alignment horizontal="left" vertical="center"/>
    </xf>
    <xf numFmtId="0" fontId="15" fillId="2" borderId="0" xfId="0" applyFont="1" applyFill="1" applyAlignment="1">
      <alignment horizontal="left" vertical="center"/>
    </xf>
    <xf numFmtId="0" fontId="12" fillId="2" borderId="0" xfId="0" applyFont="1" applyFill="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B1E2D"/>
  </sheetPr>
  <dimension ref="A1:F59"/>
  <sheetViews>
    <sheetView tabSelected="1" workbookViewId="0"/>
  </sheetViews>
  <sheetFormatPr baseColWidth="10" defaultColWidth="8.83203125" defaultRowHeight="15" x14ac:dyDescent="0.2"/>
  <cols>
    <col min="1" max="1" width="3" customWidth="1"/>
    <col min="2" max="4" width="30" customWidth="1"/>
    <col min="6" max="6" width="3" customWidth="1"/>
  </cols>
  <sheetData>
    <row r="1" spans="1:6" ht="18" customHeight="1" x14ac:dyDescent="0.2">
      <c r="A1" s="1"/>
      <c r="B1" s="1"/>
      <c r="C1" s="1"/>
      <c r="D1" s="1"/>
      <c r="E1" s="1"/>
      <c r="F1" s="1"/>
    </row>
    <row r="2" spans="1:6" ht="18" customHeight="1" x14ac:dyDescent="0.2">
      <c r="A2" s="1"/>
      <c r="B2" s="1"/>
      <c r="C2" s="1"/>
      <c r="D2" s="1"/>
      <c r="E2" s="1"/>
      <c r="F2" s="1"/>
    </row>
    <row r="3" spans="1:6" ht="48" customHeight="1" x14ac:dyDescent="0.2">
      <c r="A3" s="1"/>
      <c r="B3" s="31" t="s">
        <v>0</v>
      </c>
      <c r="C3" s="26"/>
      <c r="D3" s="26"/>
      <c r="E3" s="26"/>
      <c r="F3" s="1"/>
    </row>
    <row r="4" spans="1:6" ht="18" customHeight="1" x14ac:dyDescent="0.2">
      <c r="A4" s="1"/>
      <c r="B4" s="30" t="s">
        <v>1</v>
      </c>
      <c r="C4" s="26"/>
      <c r="D4" s="26"/>
      <c r="E4" s="26"/>
      <c r="F4" s="1"/>
    </row>
    <row r="5" spans="1:6" ht="18" customHeight="1" x14ac:dyDescent="0.2">
      <c r="A5" s="1"/>
      <c r="B5" s="1"/>
      <c r="C5" s="1"/>
      <c r="D5" s="1"/>
      <c r="E5" s="1"/>
      <c r="F5" s="1"/>
    </row>
    <row r="6" spans="1:6" ht="4" customHeight="1" x14ac:dyDescent="0.2">
      <c r="A6" s="1"/>
      <c r="B6" s="2"/>
      <c r="C6" s="2"/>
      <c r="D6" s="2"/>
      <c r="E6" s="2"/>
      <c r="F6" s="1"/>
    </row>
    <row r="7" spans="1:6" ht="18" customHeight="1" x14ac:dyDescent="0.2">
      <c r="A7" s="1"/>
      <c r="B7" s="1"/>
      <c r="C7" s="1"/>
      <c r="D7" s="1"/>
      <c r="E7" s="1"/>
      <c r="F7" s="1"/>
    </row>
    <row r="8" spans="1:6" ht="42" customHeight="1" x14ac:dyDescent="0.2">
      <c r="A8" s="1"/>
      <c r="B8" s="34" t="s">
        <v>2</v>
      </c>
      <c r="C8" s="26"/>
      <c r="D8" s="26"/>
      <c r="E8" s="26"/>
      <c r="F8" s="1"/>
    </row>
    <row r="9" spans="1:6" ht="26" customHeight="1" x14ac:dyDescent="0.2">
      <c r="A9" s="1"/>
      <c r="B9" s="25" t="s">
        <v>3</v>
      </c>
      <c r="C9" s="26"/>
      <c r="D9" s="26"/>
      <c r="E9" s="26"/>
      <c r="F9" s="1"/>
    </row>
    <row r="10" spans="1:6" ht="18" customHeight="1" x14ac:dyDescent="0.2">
      <c r="A10" s="1"/>
      <c r="B10" s="1"/>
      <c r="C10" s="1"/>
      <c r="D10" s="1"/>
      <c r="E10" s="1"/>
      <c r="F10" s="1"/>
    </row>
    <row r="11" spans="1:6" ht="18" customHeight="1" x14ac:dyDescent="0.2">
      <c r="A11" s="1"/>
      <c r="B11" s="1"/>
      <c r="C11" s="1"/>
      <c r="D11" s="1"/>
      <c r="E11" s="1"/>
      <c r="F11" s="1"/>
    </row>
    <row r="12" spans="1:6" ht="20" customHeight="1" x14ac:dyDescent="0.2">
      <c r="A12" s="1"/>
      <c r="B12" s="29" t="s">
        <v>4</v>
      </c>
      <c r="C12" s="26"/>
      <c r="D12" s="26"/>
      <c r="E12" s="26"/>
      <c r="F12" s="1"/>
    </row>
    <row r="13" spans="1:6" ht="19" customHeight="1" x14ac:dyDescent="0.2">
      <c r="A13" s="1"/>
      <c r="B13" s="27" t="s">
        <v>5</v>
      </c>
      <c r="C13" s="26"/>
      <c r="D13" s="26"/>
      <c r="E13" s="26"/>
      <c r="F13" s="1"/>
    </row>
    <row r="14" spans="1:6" ht="19" customHeight="1" x14ac:dyDescent="0.2">
      <c r="A14" s="1"/>
      <c r="B14" s="27" t="s">
        <v>6</v>
      </c>
      <c r="C14" s="26"/>
      <c r="D14" s="26"/>
      <c r="E14" s="26"/>
      <c r="F14" s="1"/>
    </row>
    <row r="15" spans="1:6" ht="19" customHeight="1" x14ac:dyDescent="0.2">
      <c r="A15" s="1"/>
      <c r="B15" s="27" t="s">
        <v>7</v>
      </c>
      <c r="C15" s="26"/>
      <c r="D15" s="26"/>
      <c r="E15" s="26"/>
      <c r="F15" s="1"/>
    </row>
    <row r="16" spans="1:6" ht="19" customHeight="1" x14ac:dyDescent="0.2">
      <c r="A16" s="1"/>
      <c r="B16" s="27" t="s">
        <v>8</v>
      </c>
      <c r="C16" s="26"/>
      <c r="D16" s="26"/>
      <c r="E16" s="26"/>
      <c r="F16" s="1"/>
    </row>
    <row r="17" spans="1:6" ht="19" customHeight="1" x14ac:dyDescent="0.2">
      <c r="A17" s="1"/>
      <c r="B17" s="27" t="s">
        <v>9</v>
      </c>
      <c r="C17" s="26"/>
      <c r="D17" s="26"/>
      <c r="E17" s="26"/>
      <c r="F17" s="1"/>
    </row>
    <row r="18" spans="1:6" ht="19" customHeight="1" x14ac:dyDescent="0.2">
      <c r="A18" s="1"/>
      <c r="B18" s="27" t="s">
        <v>10</v>
      </c>
      <c r="C18" s="26"/>
      <c r="D18" s="26"/>
      <c r="E18" s="26"/>
      <c r="F18" s="1"/>
    </row>
    <row r="19" spans="1:6" ht="18" customHeight="1" x14ac:dyDescent="0.2">
      <c r="A19" s="1"/>
      <c r="B19" s="1"/>
      <c r="C19" s="1"/>
      <c r="D19" s="1"/>
      <c r="E19" s="1"/>
      <c r="F19" s="1"/>
    </row>
    <row r="20" spans="1:6" ht="18" customHeight="1" x14ac:dyDescent="0.2">
      <c r="A20" s="1"/>
      <c r="B20" s="1"/>
      <c r="C20" s="1"/>
      <c r="D20" s="1"/>
      <c r="E20" s="1"/>
      <c r="F20" s="1"/>
    </row>
    <row r="21" spans="1:6" ht="20" customHeight="1" x14ac:dyDescent="0.2">
      <c r="A21" s="1"/>
      <c r="B21" s="29" t="s">
        <v>11</v>
      </c>
      <c r="C21" s="26"/>
      <c r="D21" s="26"/>
      <c r="E21" s="26"/>
      <c r="F21" s="1"/>
    </row>
    <row r="22" spans="1:6" ht="20" customHeight="1" x14ac:dyDescent="0.2">
      <c r="A22" s="1"/>
      <c r="B22" s="3" t="s">
        <v>12</v>
      </c>
      <c r="C22" s="27" t="s">
        <v>13</v>
      </c>
      <c r="D22" s="26"/>
      <c r="E22" s="26"/>
      <c r="F22" s="1"/>
    </row>
    <row r="23" spans="1:6" ht="20" customHeight="1" x14ac:dyDescent="0.2">
      <c r="A23" s="1"/>
      <c r="B23" s="3" t="s">
        <v>14</v>
      </c>
      <c r="C23" s="27" t="s">
        <v>15</v>
      </c>
      <c r="D23" s="26"/>
      <c r="E23" s="26"/>
      <c r="F23" s="1"/>
    </row>
    <row r="24" spans="1:6" ht="20" customHeight="1" x14ac:dyDescent="0.2">
      <c r="A24" s="1"/>
      <c r="B24" s="3" t="s">
        <v>16</v>
      </c>
      <c r="C24" s="27" t="s">
        <v>17</v>
      </c>
      <c r="D24" s="26"/>
      <c r="E24" s="26"/>
      <c r="F24" s="1"/>
    </row>
    <row r="25" spans="1:6" ht="18" customHeight="1" x14ac:dyDescent="0.2">
      <c r="A25" s="1"/>
      <c r="B25" s="1"/>
      <c r="C25" s="1"/>
      <c r="D25" s="1"/>
      <c r="E25" s="1"/>
      <c r="F25" s="1"/>
    </row>
    <row r="26" spans="1:6" ht="18" customHeight="1" x14ac:dyDescent="0.2">
      <c r="A26" s="1"/>
      <c r="B26" s="1"/>
      <c r="C26" s="1"/>
      <c r="D26" s="1"/>
      <c r="E26" s="1"/>
      <c r="F26" s="1"/>
    </row>
    <row r="27" spans="1:6" ht="20" customHeight="1" x14ac:dyDescent="0.2">
      <c r="A27" s="1"/>
      <c r="B27" s="32" t="s">
        <v>18</v>
      </c>
      <c r="C27" s="26"/>
      <c r="D27" s="26"/>
      <c r="E27" s="26"/>
      <c r="F27" s="1"/>
    </row>
    <row r="28" spans="1:6" ht="18" customHeight="1" x14ac:dyDescent="0.2">
      <c r="A28" s="1"/>
      <c r="B28" s="28" t="s">
        <v>19</v>
      </c>
      <c r="C28" s="26"/>
      <c r="D28" s="26"/>
      <c r="E28" s="26"/>
      <c r="F28" s="1"/>
    </row>
    <row r="29" spans="1:6" ht="18" customHeight="1" x14ac:dyDescent="0.2">
      <c r="A29" s="1"/>
      <c r="B29" s="28" t="s">
        <v>20</v>
      </c>
      <c r="C29" s="26"/>
      <c r="D29" s="26"/>
      <c r="E29" s="26"/>
      <c r="F29" s="1"/>
    </row>
    <row r="30" spans="1:6" ht="18" customHeight="1" x14ac:dyDescent="0.2">
      <c r="A30" s="1"/>
      <c r="B30" s="28" t="s">
        <v>21</v>
      </c>
      <c r="C30" s="26"/>
      <c r="D30" s="26"/>
      <c r="E30" s="26"/>
      <c r="F30" s="1"/>
    </row>
    <row r="31" spans="1:6" ht="18" customHeight="1" x14ac:dyDescent="0.2">
      <c r="A31" s="1"/>
      <c r="B31" s="1"/>
      <c r="C31" s="1"/>
      <c r="D31" s="1"/>
      <c r="E31" s="1"/>
      <c r="F31" s="1"/>
    </row>
    <row r="32" spans="1:6" ht="18" customHeight="1" x14ac:dyDescent="0.2">
      <c r="A32" s="1"/>
      <c r="B32" s="1"/>
      <c r="C32" s="1"/>
      <c r="D32" s="1"/>
      <c r="E32" s="1"/>
      <c r="F32" s="1"/>
    </row>
    <row r="33" spans="1:6" ht="20" customHeight="1" x14ac:dyDescent="0.2">
      <c r="A33" s="1"/>
      <c r="B33" s="29" t="s">
        <v>22</v>
      </c>
      <c r="C33" s="26"/>
      <c r="D33" s="26"/>
      <c r="E33" s="26"/>
      <c r="F33" s="1"/>
    </row>
    <row r="34" spans="1:6" ht="19" customHeight="1" x14ac:dyDescent="0.2">
      <c r="A34" s="1"/>
      <c r="B34" s="27" t="s">
        <v>23</v>
      </c>
      <c r="C34" s="26"/>
      <c r="D34" s="26"/>
      <c r="E34" s="26"/>
      <c r="F34" s="1"/>
    </row>
    <row r="35" spans="1:6" ht="19" customHeight="1" x14ac:dyDescent="0.2">
      <c r="A35" s="1"/>
      <c r="B35" s="27" t="s">
        <v>24</v>
      </c>
      <c r="C35" s="26"/>
      <c r="D35" s="26"/>
      <c r="E35" s="26"/>
      <c r="F35" s="1"/>
    </row>
    <row r="36" spans="1:6" ht="19" customHeight="1" x14ac:dyDescent="0.2">
      <c r="A36" s="1"/>
      <c r="B36" s="27" t="s">
        <v>25</v>
      </c>
      <c r="C36" s="26"/>
      <c r="D36" s="26"/>
      <c r="E36" s="26"/>
      <c r="F36" s="1"/>
    </row>
    <row r="37" spans="1:6" ht="19" customHeight="1" x14ac:dyDescent="0.2">
      <c r="A37" s="1"/>
      <c r="B37" s="27" t="s">
        <v>26</v>
      </c>
      <c r="C37" s="26"/>
      <c r="D37" s="26"/>
      <c r="E37" s="26"/>
      <c r="F37" s="1"/>
    </row>
    <row r="38" spans="1:6" ht="19" customHeight="1" x14ac:dyDescent="0.2">
      <c r="A38" s="1"/>
      <c r="B38" s="27" t="s">
        <v>27</v>
      </c>
      <c r="C38" s="26"/>
      <c r="D38" s="26"/>
      <c r="E38" s="26"/>
      <c r="F38" s="1"/>
    </row>
    <row r="39" spans="1:6" ht="18" customHeight="1" x14ac:dyDescent="0.2">
      <c r="A39" s="1"/>
      <c r="B39" s="1"/>
      <c r="C39" s="1"/>
      <c r="D39" s="1"/>
      <c r="E39" s="1"/>
      <c r="F39" s="1"/>
    </row>
    <row r="40" spans="1:6" ht="18" customHeight="1" x14ac:dyDescent="0.2">
      <c r="A40" s="1"/>
      <c r="B40" s="1"/>
      <c r="C40" s="1"/>
      <c r="D40" s="1"/>
      <c r="E40" s="1"/>
      <c r="F40" s="1"/>
    </row>
    <row r="41" spans="1:6" ht="4" customHeight="1" x14ac:dyDescent="0.2">
      <c r="A41" s="1"/>
      <c r="B41" s="2"/>
      <c r="C41" s="2"/>
      <c r="D41" s="2"/>
      <c r="E41" s="2"/>
      <c r="F41" s="1"/>
    </row>
    <row r="42" spans="1:6" ht="18" customHeight="1" x14ac:dyDescent="0.2">
      <c r="A42" s="1"/>
      <c r="B42" s="1"/>
      <c r="C42" s="1"/>
      <c r="D42" s="1"/>
      <c r="E42" s="1"/>
      <c r="F42" s="1"/>
    </row>
    <row r="43" spans="1:6" ht="18" customHeight="1" x14ac:dyDescent="0.2">
      <c r="A43" s="1"/>
      <c r="B43" s="33" t="s">
        <v>28</v>
      </c>
      <c r="C43" s="26"/>
      <c r="D43" s="26"/>
      <c r="E43" s="26"/>
      <c r="F43" s="1"/>
    </row>
    <row r="44" spans="1:6" ht="18" customHeight="1" x14ac:dyDescent="0.2">
      <c r="A44" s="1"/>
      <c r="B44" s="1"/>
      <c r="C44" s="1"/>
      <c r="D44" s="1"/>
      <c r="E44" s="1"/>
      <c r="F44" s="1"/>
    </row>
    <row r="45" spans="1:6" ht="18" customHeight="1" x14ac:dyDescent="0.2">
      <c r="A45" s="1"/>
      <c r="B45" s="1"/>
      <c r="C45" s="1"/>
      <c r="D45" s="1"/>
      <c r="E45" s="1"/>
      <c r="F45" s="1"/>
    </row>
    <row r="46" spans="1:6" ht="18" customHeight="1" x14ac:dyDescent="0.2">
      <c r="A46" s="1"/>
      <c r="B46" s="1"/>
      <c r="C46" s="1"/>
      <c r="D46" s="1"/>
      <c r="E46" s="1"/>
      <c r="F46" s="1"/>
    </row>
    <row r="47" spans="1:6" ht="18" customHeight="1" x14ac:dyDescent="0.2">
      <c r="A47" s="1"/>
      <c r="B47" s="1"/>
      <c r="C47" s="1"/>
      <c r="D47" s="1"/>
      <c r="E47" s="1"/>
      <c r="F47" s="1"/>
    </row>
    <row r="48" spans="1:6" ht="18" customHeight="1" x14ac:dyDescent="0.2">
      <c r="A48" s="1"/>
      <c r="B48" s="1"/>
      <c r="C48" s="1"/>
      <c r="D48" s="1"/>
      <c r="E48" s="1"/>
      <c r="F48" s="1"/>
    </row>
    <row r="49" spans="1:6" ht="18" customHeight="1" x14ac:dyDescent="0.2">
      <c r="A49" s="1"/>
      <c r="B49" s="1"/>
      <c r="C49" s="1"/>
      <c r="D49" s="1"/>
      <c r="E49" s="1"/>
      <c r="F49" s="1"/>
    </row>
    <row r="50" spans="1:6" ht="18" customHeight="1" x14ac:dyDescent="0.2">
      <c r="A50" s="1"/>
      <c r="B50" s="1"/>
      <c r="C50" s="1"/>
      <c r="D50" s="1"/>
      <c r="E50" s="1"/>
      <c r="F50" s="1"/>
    </row>
    <row r="51" spans="1:6" ht="18" customHeight="1" x14ac:dyDescent="0.2">
      <c r="A51" s="1"/>
      <c r="B51" s="1"/>
      <c r="C51" s="1"/>
      <c r="D51" s="1"/>
      <c r="E51" s="1"/>
      <c r="F51" s="1"/>
    </row>
    <row r="52" spans="1:6" ht="18" customHeight="1" x14ac:dyDescent="0.2">
      <c r="A52" s="1"/>
      <c r="B52" s="1"/>
      <c r="C52" s="1"/>
      <c r="D52" s="1"/>
      <c r="E52" s="1"/>
      <c r="F52" s="1"/>
    </row>
    <row r="53" spans="1:6" ht="18" customHeight="1" x14ac:dyDescent="0.2">
      <c r="A53" s="1"/>
      <c r="B53" s="1"/>
      <c r="C53" s="1"/>
      <c r="D53" s="1"/>
      <c r="E53" s="1"/>
      <c r="F53" s="1"/>
    </row>
    <row r="54" spans="1:6" ht="18" customHeight="1" x14ac:dyDescent="0.2">
      <c r="A54" s="1"/>
      <c r="B54" s="1"/>
      <c r="C54" s="1"/>
      <c r="D54" s="1"/>
      <c r="E54" s="1"/>
      <c r="F54" s="1"/>
    </row>
    <row r="55" spans="1:6" ht="18" customHeight="1" x14ac:dyDescent="0.2">
      <c r="A55" s="1"/>
      <c r="B55" s="1"/>
      <c r="C55" s="1"/>
      <c r="D55" s="1"/>
      <c r="E55" s="1"/>
      <c r="F55" s="1"/>
    </row>
    <row r="56" spans="1:6" ht="18" customHeight="1" x14ac:dyDescent="0.2">
      <c r="A56" s="1"/>
      <c r="B56" s="1"/>
      <c r="C56" s="1"/>
      <c r="D56" s="1"/>
      <c r="E56" s="1"/>
      <c r="F56" s="1"/>
    </row>
    <row r="57" spans="1:6" ht="18" customHeight="1" x14ac:dyDescent="0.2">
      <c r="A57" s="1"/>
      <c r="B57" s="1"/>
      <c r="C57" s="1"/>
      <c r="D57" s="1"/>
      <c r="E57" s="1"/>
      <c r="F57" s="1"/>
    </row>
    <row r="58" spans="1:6" ht="18" customHeight="1" x14ac:dyDescent="0.2">
      <c r="A58" s="1"/>
      <c r="B58" s="1"/>
      <c r="C58" s="1"/>
      <c r="D58" s="1"/>
      <c r="E58" s="1"/>
      <c r="F58" s="1"/>
    </row>
    <row r="59" spans="1:6" ht="18" customHeight="1" x14ac:dyDescent="0.2">
      <c r="A59" s="1"/>
      <c r="B59" s="1"/>
      <c r="C59" s="1"/>
      <c r="D59" s="1"/>
      <c r="E59" s="1"/>
      <c r="F59" s="1"/>
    </row>
  </sheetData>
  <mergeCells count="26">
    <mergeCell ref="B43:E43"/>
    <mergeCell ref="B12:E12"/>
    <mergeCell ref="B21:E21"/>
    <mergeCell ref="B14:E14"/>
    <mergeCell ref="C24:E24"/>
    <mergeCell ref="B17:E17"/>
    <mergeCell ref="B13:E13"/>
    <mergeCell ref="B38:E38"/>
    <mergeCell ref="B29:E29"/>
    <mergeCell ref="B34:E34"/>
    <mergeCell ref="B28:E28"/>
    <mergeCell ref="B4:E4"/>
    <mergeCell ref="C23:E23"/>
    <mergeCell ref="B16:E16"/>
    <mergeCell ref="B3:E3"/>
    <mergeCell ref="B18:E18"/>
    <mergeCell ref="B8:E8"/>
    <mergeCell ref="B9:E9"/>
    <mergeCell ref="B37:E37"/>
    <mergeCell ref="C22:E22"/>
    <mergeCell ref="B30:E30"/>
    <mergeCell ref="B15:E15"/>
    <mergeCell ref="B33:E33"/>
    <mergeCell ref="B36:E36"/>
    <mergeCell ref="B35:E35"/>
    <mergeCell ref="B27:E27"/>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8A888"/>
  </sheetPr>
  <dimension ref="A1:D36"/>
  <sheetViews>
    <sheetView workbookViewId="0"/>
  </sheetViews>
  <sheetFormatPr baseColWidth="10" defaultColWidth="8.83203125" defaultRowHeight="15" x14ac:dyDescent="0.2"/>
  <cols>
    <col min="1" max="4" width="28" customWidth="1"/>
  </cols>
  <sheetData>
    <row r="1" spans="1:4" ht="44" customHeight="1" x14ac:dyDescent="0.2">
      <c r="A1" s="42" t="s">
        <v>29</v>
      </c>
      <c r="B1" s="26"/>
      <c r="C1" s="26"/>
      <c r="D1" s="26"/>
    </row>
    <row r="2" spans="1:4" ht="18" customHeight="1" x14ac:dyDescent="0.2">
      <c r="A2" s="43" t="s">
        <v>30</v>
      </c>
      <c r="B2" s="26"/>
      <c r="C2" s="26"/>
      <c r="D2" s="26"/>
    </row>
    <row r="4" spans="1:4" ht="24" customHeight="1" x14ac:dyDescent="0.2">
      <c r="A4" s="36" t="s">
        <v>31</v>
      </c>
      <c r="B4" s="26"/>
      <c r="C4" s="26"/>
      <c r="D4" s="26"/>
    </row>
    <row r="5" spans="1:4" ht="45" customHeight="1" x14ac:dyDescent="0.2">
      <c r="A5" s="4" t="s">
        <v>32</v>
      </c>
      <c r="B5" s="35" t="s">
        <v>33</v>
      </c>
      <c r="C5" s="26"/>
      <c r="D5" s="26"/>
    </row>
    <row r="6" spans="1:4" ht="25" customHeight="1" x14ac:dyDescent="0.2">
      <c r="A6" s="4" t="s">
        <v>34</v>
      </c>
      <c r="B6" s="37" t="s">
        <v>35</v>
      </c>
      <c r="C6" s="26"/>
      <c r="D6" s="26"/>
    </row>
    <row r="8" spans="1:4" ht="24" customHeight="1" x14ac:dyDescent="0.2">
      <c r="A8" s="36" t="s">
        <v>36</v>
      </c>
      <c r="B8" s="26"/>
      <c r="C8" s="26"/>
      <c r="D8" s="26"/>
    </row>
    <row r="9" spans="1:4" ht="45" customHeight="1" x14ac:dyDescent="0.2">
      <c r="A9" s="4" t="s">
        <v>37</v>
      </c>
      <c r="B9" s="35" t="s">
        <v>38</v>
      </c>
      <c r="C9" s="26"/>
      <c r="D9" s="26"/>
    </row>
    <row r="10" spans="1:4" ht="45" customHeight="1" x14ac:dyDescent="0.2">
      <c r="A10" s="4" t="s">
        <v>39</v>
      </c>
      <c r="B10" s="35" t="s">
        <v>40</v>
      </c>
      <c r="C10" s="26"/>
      <c r="D10" s="26"/>
    </row>
    <row r="11" spans="1:4" ht="45" customHeight="1" x14ac:dyDescent="0.2">
      <c r="A11" s="4" t="s">
        <v>41</v>
      </c>
      <c r="B11" s="35" t="s">
        <v>42</v>
      </c>
      <c r="C11" s="26"/>
      <c r="D11" s="26"/>
    </row>
    <row r="13" spans="1:4" ht="24" customHeight="1" x14ac:dyDescent="0.2">
      <c r="A13" s="39" t="s">
        <v>43</v>
      </c>
      <c r="B13" s="26"/>
      <c r="C13" s="26"/>
      <c r="D13" s="26"/>
    </row>
    <row r="14" spans="1:4" ht="40" customHeight="1" x14ac:dyDescent="0.2">
      <c r="A14" s="4" t="s">
        <v>44</v>
      </c>
      <c r="B14" s="37" t="s">
        <v>45</v>
      </c>
      <c r="C14" s="26"/>
      <c r="D14" s="26"/>
    </row>
    <row r="15" spans="1:4" ht="40" customHeight="1" x14ac:dyDescent="0.2">
      <c r="A15" s="4" t="s">
        <v>46</v>
      </c>
      <c r="B15" s="37" t="s">
        <v>47</v>
      </c>
      <c r="C15" s="26"/>
      <c r="D15" s="26"/>
    </row>
    <row r="16" spans="1:4" ht="40" customHeight="1" x14ac:dyDescent="0.2">
      <c r="A16" s="4" t="s">
        <v>48</v>
      </c>
      <c r="B16" s="37" t="s">
        <v>49</v>
      </c>
      <c r="C16" s="26"/>
      <c r="D16" s="26"/>
    </row>
    <row r="18" spans="1:4" ht="24" customHeight="1" x14ac:dyDescent="0.2">
      <c r="A18" s="36" t="s">
        <v>50</v>
      </c>
      <c r="B18" s="26"/>
      <c r="C18" s="26"/>
      <c r="D18" s="26"/>
    </row>
    <row r="19" spans="1:4" ht="40" customHeight="1" x14ac:dyDescent="0.2">
      <c r="A19" s="4" t="s">
        <v>51</v>
      </c>
      <c r="B19" s="35" t="s">
        <v>52</v>
      </c>
      <c r="C19" s="26"/>
      <c r="D19" s="26"/>
    </row>
    <row r="20" spans="1:4" ht="40" customHeight="1" x14ac:dyDescent="0.2">
      <c r="A20" s="4" t="s">
        <v>53</v>
      </c>
      <c r="B20" s="35" t="s">
        <v>54</v>
      </c>
      <c r="C20" s="26"/>
      <c r="D20" s="26"/>
    </row>
    <row r="21" spans="1:4" ht="40" customHeight="1" x14ac:dyDescent="0.2">
      <c r="A21" s="4" t="s">
        <v>55</v>
      </c>
      <c r="B21" s="35" t="s">
        <v>56</v>
      </c>
      <c r="C21" s="26"/>
      <c r="D21" s="26"/>
    </row>
    <row r="22" spans="1:4" ht="40" customHeight="1" x14ac:dyDescent="0.2">
      <c r="A22" s="4" t="s">
        <v>57</v>
      </c>
      <c r="B22" s="35" t="s">
        <v>58</v>
      </c>
      <c r="C22" s="26"/>
      <c r="D22" s="26"/>
    </row>
    <row r="23" spans="1:4" ht="40" customHeight="1" x14ac:dyDescent="0.2">
      <c r="A23" s="4" t="s">
        <v>59</v>
      </c>
      <c r="B23" s="35" t="s">
        <v>60</v>
      </c>
      <c r="C23" s="26"/>
      <c r="D23" s="26"/>
    </row>
    <row r="25" spans="1:4" ht="24" customHeight="1" x14ac:dyDescent="0.2">
      <c r="A25" s="36" t="s">
        <v>61</v>
      </c>
      <c r="B25" s="26"/>
      <c r="C25" s="26"/>
      <c r="D25" s="26"/>
    </row>
    <row r="26" spans="1:4" ht="30" customHeight="1" x14ac:dyDescent="0.2">
      <c r="A26" s="4" t="s">
        <v>62</v>
      </c>
      <c r="B26" s="41" t="s">
        <v>63</v>
      </c>
      <c r="C26" s="26"/>
      <c r="D26" s="26"/>
    </row>
    <row r="27" spans="1:4" ht="30" customHeight="1" x14ac:dyDescent="0.2">
      <c r="A27" s="4" t="s">
        <v>64</v>
      </c>
      <c r="B27" s="38" t="s">
        <v>65</v>
      </c>
      <c r="C27" s="26"/>
      <c r="D27" s="26"/>
    </row>
    <row r="28" spans="1:4" ht="30" customHeight="1" x14ac:dyDescent="0.2">
      <c r="A28" s="4" t="s">
        <v>66</v>
      </c>
      <c r="B28" s="40" t="s">
        <v>67</v>
      </c>
      <c r="C28" s="26"/>
      <c r="D28" s="26"/>
    </row>
    <row r="29" spans="1:4" ht="30" customHeight="1" x14ac:dyDescent="0.2">
      <c r="A29" s="4" t="s">
        <v>68</v>
      </c>
      <c r="B29" s="38" t="s">
        <v>69</v>
      </c>
      <c r="C29" s="26"/>
      <c r="D29" s="26"/>
    </row>
    <row r="30" spans="1:4" ht="30" customHeight="1" x14ac:dyDescent="0.2">
      <c r="A30" s="4" t="s">
        <v>70</v>
      </c>
      <c r="B30" s="41" t="s">
        <v>71</v>
      </c>
      <c r="C30" s="26"/>
      <c r="D30" s="26"/>
    </row>
    <row r="32" spans="1:4" ht="24" customHeight="1" x14ac:dyDescent="0.2">
      <c r="A32" s="36" t="s">
        <v>72</v>
      </c>
      <c r="B32" s="26"/>
      <c r="C32" s="26"/>
      <c r="D32" s="26"/>
    </row>
    <row r="33" spans="1:4" ht="45" customHeight="1" x14ac:dyDescent="0.2">
      <c r="A33" s="4" t="s">
        <v>73</v>
      </c>
      <c r="B33" s="35" t="s">
        <v>74</v>
      </c>
      <c r="C33" s="26"/>
      <c r="D33" s="26"/>
    </row>
    <row r="34" spans="1:4" ht="45" customHeight="1" x14ac:dyDescent="0.2">
      <c r="A34" s="4" t="s">
        <v>75</v>
      </c>
      <c r="B34" s="35" t="s">
        <v>76</v>
      </c>
      <c r="C34" s="26"/>
      <c r="D34" s="26"/>
    </row>
    <row r="35" spans="1:4" ht="45" customHeight="1" x14ac:dyDescent="0.2">
      <c r="A35" s="4" t="s">
        <v>77</v>
      </c>
      <c r="B35" s="35" t="s">
        <v>78</v>
      </c>
      <c r="C35" s="26"/>
      <c r="D35" s="26"/>
    </row>
    <row r="36" spans="1:4" ht="45" customHeight="1" x14ac:dyDescent="0.2">
      <c r="A36" s="4" t="s">
        <v>79</v>
      </c>
      <c r="B36" s="35" t="s">
        <v>80</v>
      </c>
      <c r="C36" s="26"/>
      <c r="D36" s="26"/>
    </row>
  </sheetData>
  <mergeCells count="30">
    <mergeCell ref="A1:D1"/>
    <mergeCell ref="B5:D5"/>
    <mergeCell ref="B36:D36"/>
    <mergeCell ref="B35:D35"/>
    <mergeCell ref="B26:D26"/>
    <mergeCell ref="A25:D25"/>
    <mergeCell ref="B16:D16"/>
    <mergeCell ref="A18:D18"/>
    <mergeCell ref="B22:D22"/>
    <mergeCell ref="B27:D27"/>
    <mergeCell ref="B21:D21"/>
    <mergeCell ref="A2:D2"/>
    <mergeCell ref="A32:D32"/>
    <mergeCell ref="B29:D29"/>
    <mergeCell ref="A13:D13"/>
    <mergeCell ref="B34:D34"/>
    <mergeCell ref="B10:D10"/>
    <mergeCell ref="B28:D28"/>
    <mergeCell ref="B19:D19"/>
    <mergeCell ref="B30:D30"/>
    <mergeCell ref="B15:D15"/>
    <mergeCell ref="B20:D20"/>
    <mergeCell ref="B33:D33"/>
    <mergeCell ref="B11:D11"/>
    <mergeCell ref="A8:D8"/>
    <mergeCell ref="B14:D14"/>
    <mergeCell ref="B23:D23"/>
    <mergeCell ref="A4:D4"/>
    <mergeCell ref="B9:D9"/>
    <mergeCell ref="B6:D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FF"/>
  </sheetPr>
  <dimension ref="A1:Z13"/>
  <sheetViews>
    <sheetView workbookViewId="0"/>
  </sheetViews>
  <sheetFormatPr baseColWidth="10" defaultColWidth="8.83203125" defaultRowHeight="15" x14ac:dyDescent="0.2"/>
  <cols>
    <col min="1" max="1" width="18" customWidth="1"/>
    <col min="2" max="2" width="14" customWidth="1"/>
    <col min="3" max="9" width="12" customWidth="1"/>
    <col min="10" max="12" width="14" customWidth="1"/>
    <col min="13" max="13" width="16" customWidth="1"/>
    <col min="14" max="14" width="20" customWidth="1"/>
  </cols>
  <sheetData>
    <row r="1" spans="1:26" ht="36" customHeight="1" x14ac:dyDescent="0.2">
      <c r="A1" s="44" t="s">
        <v>81</v>
      </c>
      <c r="B1" s="26"/>
      <c r="C1" s="26"/>
      <c r="D1" s="26"/>
      <c r="E1" s="26"/>
      <c r="F1" s="26"/>
      <c r="G1" s="26"/>
      <c r="H1" s="26"/>
      <c r="I1" s="26"/>
      <c r="J1" s="26"/>
      <c r="K1" s="26"/>
      <c r="L1" s="26"/>
      <c r="M1" s="26"/>
      <c r="N1" s="26"/>
      <c r="O1" s="26"/>
      <c r="P1" s="26"/>
      <c r="Q1" s="26"/>
      <c r="R1" s="26"/>
      <c r="S1" s="26"/>
      <c r="T1" s="26"/>
      <c r="U1" s="26"/>
      <c r="V1" s="26"/>
      <c r="W1" s="26"/>
      <c r="X1" s="26"/>
      <c r="Y1" s="26"/>
      <c r="Z1" s="26"/>
    </row>
    <row r="2" spans="1:26" ht="18" customHeight="1" x14ac:dyDescent="0.2">
      <c r="A2" s="46" t="s">
        <v>82</v>
      </c>
      <c r="B2" s="26"/>
      <c r="C2" s="26"/>
      <c r="D2" s="26"/>
      <c r="E2" s="26"/>
      <c r="F2" s="26"/>
      <c r="G2" s="26"/>
      <c r="H2" s="26"/>
      <c r="I2" s="26"/>
      <c r="J2" s="26"/>
      <c r="K2" s="26"/>
      <c r="L2" s="26"/>
      <c r="M2" s="26"/>
      <c r="N2" s="26"/>
      <c r="O2" s="26"/>
      <c r="P2" s="26"/>
      <c r="Q2" s="26"/>
      <c r="R2" s="26"/>
      <c r="S2" s="26"/>
      <c r="T2" s="26"/>
      <c r="U2" s="26"/>
      <c r="V2" s="26"/>
      <c r="W2" s="26"/>
      <c r="X2" s="26"/>
      <c r="Y2" s="26"/>
      <c r="Z2" s="26"/>
    </row>
    <row r="3" spans="1:26" x14ac:dyDescent="0.2">
      <c r="A3" s="45" t="s">
        <v>83</v>
      </c>
      <c r="B3" s="26"/>
      <c r="C3" s="26"/>
      <c r="D3" s="26"/>
      <c r="E3" s="26"/>
      <c r="F3" s="26"/>
      <c r="G3" s="26"/>
      <c r="H3" s="26"/>
      <c r="I3" s="26"/>
      <c r="J3" s="26"/>
      <c r="K3" s="26"/>
      <c r="L3" s="26"/>
      <c r="M3" s="26"/>
      <c r="N3" s="26"/>
    </row>
    <row r="5" spans="1:26" ht="20" customHeight="1" x14ac:dyDescent="0.2">
      <c r="A5" s="5" t="s">
        <v>84</v>
      </c>
      <c r="B5" s="6">
        <v>0.4</v>
      </c>
      <c r="D5" s="5" t="s">
        <v>85</v>
      </c>
      <c r="E5" s="6">
        <v>0.25</v>
      </c>
    </row>
    <row r="6" spans="1:26" ht="20" customHeight="1" x14ac:dyDescent="0.2">
      <c r="A6" s="5" t="s">
        <v>86</v>
      </c>
      <c r="B6" s="6">
        <v>0.1</v>
      </c>
      <c r="D6" s="5" t="s">
        <v>87</v>
      </c>
      <c r="E6" s="6">
        <v>0.1</v>
      </c>
    </row>
    <row r="8" spans="1:26" ht="50" customHeight="1" x14ac:dyDescent="0.2">
      <c r="A8" s="7" t="s">
        <v>88</v>
      </c>
      <c r="B8" s="7" t="s">
        <v>89</v>
      </c>
      <c r="C8" s="7" t="s">
        <v>90</v>
      </c>
      <c r="D8" s="7" t="s">
        <v>91</v>
      </c>
      <c r="E8" s="7" t="s">
        <v>92</v>
      </c>
      <c r="F8" s="7" t="s">
        <v>93</v>
      </c>
      <c r="G8" s="7" t="s">
        <v>94</v>
      </c>
      <c r="H8" s="7" t="s">
        <v>95</v>
      </c>
      <c r="I8" s="7" t="s">
        <v>96</v>
      </c>
      <c r="J8" s="7" t="s">
        <v>97</v>
      </c>
      <c r="K8" s="7" t="s">
        <v>98</v>
      </c>
      <c r="L8" s="7" t="s">
        <v>99</v>
      </c>
      <c r="M8" s="7" t="s">
        <v>100</v>
      </c>
      <c r="N8" s="7" t="s">
        <v>101</v>
      </c>
    </row>
    <row r="9" spans="1:26" ht="22" customHeight="1" x14ac:dyDescent="0.2">
      <c r="A9" s="5" t="s">
        <v>102</v>
      </c>
      <c r="B9" s="5" t="s">
        <v>103</v>
      </c>
      <c r="C9" s="8">
        <v>28</v>
      </c>
      <c r="D9" s="8">
        <v>39</v>
      </c>
      <c r="E9" s="9">
        <v>400</v>
      </c>
      <c r="H9" s="10">
        <f>IF(D9&gt;0,(D9-C9)/D9,"")</f>
        <v>0.28205128205128205</v>
      </c>
      <c r="I9" s="11">
        <f>IF(C9&gt;0,C9/(1-IF(F9&lt;&gt;"",F9,$B$5)),"")</f>
        <v>46.666666666666671</v>
      </c>
      <c r="J9" s="11">
        <f>IF(I9&lt;&gt;"",D9-I9,"")</f>
        <v>-7.6666666666666714</v>
      </c>
      <c r="K9" s="10" t="e">
        <f>IF(D9&gt;0,((D9*(1-IF(G9&lt;&gt;"",G9,$D$5)))-C9)/(D9*(1-IF(G9&lt;&gt;"",G9,$D$5))),"")</f>
        <v>#VALUE!</v>
      </c>
      <c r="L9" s="11">
        <f>IF(AND(D9&gt;0,C9&gt;0),(D9-C9)*E9,"")</f>
        <v>4400</v>
      </c>
      <c r="M9" s="11">
        <f>IF(J9&lt;&gt;"",J9*E9,"")</f>
        <v>-3066.6666666666688</v>
      </c>
      <c r="N9" s="5" t="str">
        <f>IF(H9="","",IF(H9&lt;$B$6,"🔴 Loss — reprice urgently",IF(H9&lt;$B$5,"🟡 Below target",IF(H9&gt;=IF(F9&lt;&gt;"",F9,$B$5),"🟢 On target","🟢 Healthy"))))</f>
        <v>🟡 Below target</v>
      </c>
    </row>
    <row r="10" spans="1:26" ht="22" customHeight="1" x14ac:dyDescent="0.2">
      <c r="A10" s="12" t="s">
        <v>104</v>
      </c>
      <c r="B10" s="12" t="s">
        <v>103</v>
      </c>
      <c r="C10" s="13">
        <v>18</v>
      </c>
      <c r="D10" s="13">
        <v>32</v>
      </c>
      <c r="E10" s="14">
        <v>600</v>
      </c>
      <c r="H10" s="15">
        <f>IF(D10&gt;0,(D10-C10)/D10,"")</f>
        <v>0.4375</v>
      </c>
      <c r="I10" s="16">
        <f>IF(C10&gt;0,C10/(1-IF(F10&lt;&gt;"",F10,$B$5)),"")</f>
        <v>30</v>
      </c>
      <c r="J10" s="16">
        <f>IF(I10&lt;&gt;"",D10-I10,"")</f>
        <v>2</v>
      </c>
      <c r="K10" s="15" t="e">
        <f>IF(D10&gt;0,((D10*(1-IF(G10&lt;&gt;"",G10,$D$5)))-C10)/(D10*(1-IF(G10&lt;&gt;"",G10,$D$5))),"")</f>
        <v>#VALUE!</v>
      </c>
      <c r="L10" s="16">
        <f>IF(AND(D10&gt;0,C10&gt;0),(D10-C10)*E10,"")</f>
        <v>8400</v>
      </c>
      <c r="M10" s="16">
        <f>IF(J10&lt;&gt;"",J10*E10,"")</f>
        <v>1200</v>
      </c>
      <c r="N10" s="12" t="str">
        <f>IF(H10="","",IF(H10&lt;$B$6,"🔴 Loss — reprice urgently",IF(H10&lt;$B$5,"🟡 Below target",IF(H10&gt;=IF(F10&lt;&gt;"",F10,$B$5),"🟢 On target","🟢 Healthy"))))</f>
        <v>🟢 On target</v>
      </c>
    </row>
    <row r="11" spans="1:26" ht="22" customHeight="1" x14ac:dyDescent="0.2">
      <c r="A11" s="5" t="s">
        <v>105</v>
      </c>
      <c r="B11" s="5" t="s">
        <v>106</v>
      </c>
      <c r="C11" s="8">
        <v>45</v>
      </c>
      <c r="D11" s="8">
        <v>72</v>
      </c>
      <c r="E11" s="9">
        <v>150</v>
      </c>
      <c r="H11" s="10">
        <f>IF(D11&gt;0,(D11-C11)/D11,"")</f>
        <v>0.375</v>
      </c>
      <c r="I11" s="11">
        <f>IF(C11&gt;0,C11/(1-IF(F11&lt;&gt;"",F11,$B$5)),"")</f>
        <v>75</v>
      </c>
      <c r="J11" s="11">
        <f>IF(I11&lt;&gt;"",D11-I11,"")</f>
        <v>-3</v>
      </c>
      <c r="K11" s="10" t="e">
        <f>IF(D11&gt;0,((D11*(1-IF(G11&lt;&gt;"",G11,$D$5)))-C11)/(D11*(1-IF(G11&lt;&gt;"",G11,$D$5))),"")</f>
        <v>#VALUE!</v>
      </c>
      <c r="L11" s="11">
        <f>IF(AND(D11&gt;0,C11&gt;0),(D11-C11)*E11,"")</f>
        <v>4050</v>
      </c>
      <c r="M11" s="11">
        <f>IF(J11&lt;&gt;"",J11*E11,"")</f>
        <v>-450</v>
      </c>
      <c r="N11" s="5" t="str">
        <f>IF(H11="","",IF(H11&lt;$B$6,"🔴 Loss — reprice urgently",IF(H11&lt;$B$5,"🟡 Below target",IF(H11&gt;=IF(F11&lt;&gt;"",F11,$B$5),"🟢 On target","🟢 Healthy"))))</f>
        <v>🟡 Below target</v>
      </c>
    </row>
    <row r="12" spans="1:26" ht="22" customHeight="1" x14ac:dyDescent="0.2">
      <c r="A12" s="12" t="s">
        <v>107</v>
      </c>
      <c r="B12" s="12" t="s">
        <v>108</v>
      </c>
      <c r="C12" s="13">
        <v>8.5</v>
      </c>
      <c r="D12" s="13">
        <v>12.99</v>
      </c>
      <c r="E12" s="14">
        <v>1200</v>
      </c>
      <c r="H12" s="15">
        <f>IF(D12&gt;0,(D12-C12)/D12,"")</f>
        <v>0.34565050038491146</v>
      </c>
      <c r="I12" s="16">
        <f>IF(C12&gt;0,C12/(1-IF(F12&lt;&gt;"",F12,$B$5)),"")</f>
        <v>14.166666666666668</v>
      </c>
      <c r="J12" s="16">
        <f>IF(I12&lt;&gt;"",D12-I12,"")</f>
        <v>-1.1766666666666676</v>
      </c>
      <c r="K12" s="15" t="e">
        <f>IF(D12&gt;0,((D12*(1-IF(G12&lt;&gt;"",G12,$D$5)))-C12)/(D12*(1-IF(G12&lt;&gt;"",G12,$D$5))),"")</f>
        <v>#VALUE!</v>
      </c>
      <c r="L12" s="16">
        <f>IF(AND(D12&gt;0,C12&gt;0),(D12-C12)*E12,"")</f>
        <v>5388</v>
      </c>
      <c r="M12" s="16">
        <f>IF(J12&lt;&gt;"",J12*E12,"")</f>
        <v>-1412.0000000000011</v>
      </c>
      <c r="N12" s="12" t="str">
        <f>IF(H12="","",IF(H12&lt;$B$6,"🔴 Loss — reprice urgently",IF(H12&lt;$B$5,"🟡 Below target",IF(H12&gt;=IF(F12&lt;&gt;"",F12,$B$5),"🟢 On target","🟢 Healthy"))))</f>
        <v>🟡 Below target</v>
      </c>
    </row>
    <row r="13" spans="1:26" ht="22" customHeight="1" x14ac:dyDescent="0.2">
      <c r="A13" s="5" t="s">
        <v>109</v>
      </c>
      <c r="B13" s="5" t="s">
        <v>106</v>
      </c>
      <c r="C13" s="8">
        <v>62</v>
      </c>
      <c r="D13" s="8">
        <v>110</v>
      </c>
      <c r="E13" s="9">
        <v>80</v>
      </c>
      <c r="H13" s="10">
        <f>IF(D13&gt;0,(D13-C13)/D13,"")</f>
        <v>0.43636363636363634</v>
      </c>
      <c r="I13" s="11">
        <f>IF(C13&gt;0,C13/(1-IF(F13&lt;&gt;"",F13,$B$5)),"")</f>
        <v>103.33333333333334</v>
      </c>
      <c r="J13" s="11">
        <f>IF(I13&lt;&gt;"",D13-I13,"")</f>
        <v>6.6666666666666572</v>
      </c>
      <c r="K13" s="10" t="e">
        <f>IF(D13&gt;0,((D13*(1-IF(G13&lt;&gt;"",G13,$D$5)))-C13)/(D13*(1-IF(G13&lt;&gt;"",G13,$D$5))),"")</f>
        <v>#VALUE!</v>
      </c>
      <c r="L13" s="11">
        <f>IF(AND(D13&gt;0,C13&gt;0),(D13-C13)*E13,"")</f>
        <v>3840</v>
      </c>
      <c r="M13" s="11">
        <f>IF(J13&lt;&gt;"",J13*E13,"")</f>
        <v>533.33333333333258</v>
      </c>
      <c r="N13" s="5" t="str">
        <f>IF(H13="","",IF(H13&lt;$B$6,"🔴 Loss — reprice urgently",IF(H13&lt;$B$5,"🟡 Below target",IF(H13&gt;=IF(F13&lt;&gt;"",F13,$B$5),"🟢 On target","🟢 Healthy"))))</f>
        <v>🟢 On target</v>
      </c>
    </row>
  </sheetData>
  <mergeCells count="3">
    <mergeCell ref="A1:Z1"/>
    <mergeCell ref="A3:N3"/>
    <mergeCell ref="A2:Z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8A888"/>
  </sheetPr>
  <dimension ref="A1:F13"/>
  <sheetViews>
    <sheetView workbookViewId="0"/>
  </sheetViews>
  <sheetFormatPr baseColWidth="10" defaultColWidth="8.83203125" defaultRowHeight="15" x14ac:dyDescent="0.2"/>
  <cols>
    <col min="1" max="1" width="22" customWidth="1"/>
    <col min="2" max="5" width="18" customWidth="1"/>
    <col min="6" max="6" width="22" customWidth="1"/>
  </cols>
  <sheetData>
    <row r="1" spans="1:6" ht="38" customHeight="1" x14ac:dyDescent="0.2">
      <c r="A1" s="44" t="s">
        <v>110</v>
      </c>
      <c r="B1" s="26"/>
      <c r="C1" s="26"/>
      <c r="D1" s="26"/>
      <c r="E1" s="26"/>
      <c r="F1" s="26"/>
    </row>
    <row r="2" spans="1:6" ht="18" customHeight="1" x14ac:dyDescent="0.2">
      <c r="A2" s="46" t="s">
        <v>111</v>
      </c>
      <c r="B2" s="26"/>
      <c r="C2" s="26"/>
      <c r="D2" s="26"/>
      <c r="E2" s="26"/>
      <c r="F2" s="26"/>
    </row>
    <row r="3" spans="1:6" ht="4" customHeight="1" x14ac:dyDescent="0.2">
      <c r="A3" s="2"/>
      <c r="B3" s="2"/>
      <c r="C3" s="2"/>
      <c r="D3" s="2"/>
      <c r="E3" s="2"/>
      <c r="F3" s="2"/>
    </row>
    <row r="4" spans="1:6" ht="22" customHeight="1" x14ac:dyDescent="0.2">
      <c r="A4" s="17" t="s">
        <v>112</v>
      </c>
      <c r="B4" s="17" t="s">
        <v>113</v>
      </c>
      <c r="C4" s="17" t="s">
        <v>114</v>
      </c>
      <c r="D4" s="17" t="s">
        <v>115</v>
      </c>
      <c r="E4" s="17" t="s">
        <v>116</v>
      </c>
      <c r="F4" s="17" t="s">
        <v>117</v>
      </c>
    </row>
    <row r="5" spans="1:6" ht="32" customHeight="1" x14ac:dyDescent="0.2">
      <c r="A5" s="18">
        <f>COUNTA('Pricing Engine'!A9:A13)</f>
        <v>5</v>
      </c>
      <c r="B5" s="18">
        <f>COUNTIF('Pricing Engine'!N9:N13,"🟡 Below target")</f>
        <v>3</v>
      </c>
      <c r="C5" s="19">
        <f>COUNTIF('Pricing Engine'!N9:N13,"🔴 Loss — reprice urgently")</f>
        <v>0</v>
      </c>
      <c r="D5" s="20">
        <f>IFERROR(AVERAGE('Pricing Engine'!H9:H13),0)</f>
        <v>0.37531308375996597</v>
      </c>
      <c r="E5" s="21">
        <f>IFERROR(SUM('Pricing Engine'!L9:L13),0)</f>
        <v>26078</v>
      </c>
      <c r="F5" s="21">
        <f>IFERROR(SUM('Pricing Engine'!M9:M13),0)</f>
        <v>-3195.3333333333371</v>
      </c>
    </row>
    <row r="7" spans="1:6" ht="20" customHeight="1" x14ac:dyDescent="0.2">
      <c r="A7" s="47" t="s">
        <v>118</v>
      </c>
      <c r="B7" s="26"/>
      <c r="C7" s="26"/>
      <c r="D7" s="26"/>
      <c r="E7" s="26"/>
      <c r="F7" s="26"/>
    </row>
    <row r="8" spans="1:6" ht="20" customHeight="1" x14ac:dyDescent="0.2">
      <c r="A8" s="22" t="s">
        <v>119</v>
      </c>
      <c r="B8" s="22" t="s">
        <v>120</v>
      </c>
      <c r="C8" s="22" t="s">
        <v>121</v>
      </c>
      <c r="D8" s="22" t="s">
        <v>122</v>
      </c>
      <c r="E8" s="22" t="s">
        <v>123</v>
      </c>
      <c r="F8" s="22" t="s">
        <v>124</v>
      </c>
    </row>
    <row r="9" spans="1:6" ht="20" customHeight="1" x14ac:dyDescent="0.2">
      <c r="A9" s="5" t="str">
        <f>'Pricing Engine'!A9</f>
        <v>Product 1</v>
      </c>
      <c r="B9" s="11">
        <f>'Pricing Engine'!C9</f>
        <v>28</v>
      </c>
      <c r="C9" s="11">
        <f>'Pricing Engine'!D9</f>
        <v>39</v>
      </c>
      <c r="D9" s="10">
        <f>'Pricing Engine'!H9</f>
        <v>0.28205128205128205</v>
      </c>
      <c r="E9" s="5" t="str">
        <f>'Pricing Engine'!N9</f>
        <v>🟡 Below target</v>
      </c>
      <c r="F9" s="23">
        <f>'Pricing Engine'!L9</f>
        <v>4400</v>
      </c>
    </row>
    <row r="10" spans="1:6" ht="20" customHeight="1" x14ac:dyDescent="0.2">
      <c r="A10" s="12" t="str">
        <f>'Pricing Engine'!A10</f>
        <v>Product 2</v>
      </c>
      <c r="B10" s="16">
        <f>'Pricing Engine'!C10</f>
        <v>18</v>
      </c>
      <c r="C10" s="16">
        <f>'Pricing Engine'!D10</f>
        <v>32</v>
      </c>
      <c r="D10" s="15">
        <f>'Pricing Engine'!H10</f>
        <v>0.4375</v>
      </c>
      <c r="E10" s="12" t="str">
        <f>'Pricing Engine'!N10</f>
        <v>🟢 On target</v>
      </c>
      <c r="F10" s="24">
        <f>'Pricing Engine'!L10</f>
        <v>8400</v>
      </c>
    </row>
    <row r="11" spans="1:6" ht="20" customHeight="1" x14ac:dyDescent="0.2">
      <c r="A11" s="5" t="str">
        <f>'Pricing Engine'!A11</f>
        <v>Product 3</v>
      </c>
      <c r="B11" s="11">
        <f>'Pricing Engine'!C11</f>
        <v>45</v>
      </c>
      <c r="C11" s="11">
        <f>'Pricing Engine'!D11</f>
        <v>72</v>
      </c>
      <c r="D11" s="10">
        <f>'Pricing Engine'!H11</f>
        <v>0.375</v>
      </c>
      <c r="E11" s="5" t="str">
        <f>'Pricing Engine'!N11</f>
        <v>🟡 Below target</v>
      </c>
      <c r="F11" s="23">
        <f>'Pricing Engine'!L11</f>
        <v>4050</v>
      </c>
    </row>
    <row r="12" spans="1:6" ht="20" customHeight="1" x14ac:dyDescent="0.2">
      <c r="A12" s="12" t="str">
        <f>'Pricing Engine'!A12</f>
        <v>Product 4</v>
      </c>
      <c r="B12" s="16">
        <f>'Pricing Engine'!C12</f>
        <v>8.5</v>
      </c>
      <c r="C12" s="16">
        <f>'Pricing Engine'!D12</f>
        <v>12.99</v>
      </c>
      <c r="D12" s="15">
        <f>'Pricing Engine'!H12</f>
        <v>0.34565050038491146</v>
      </c>
      <c r="E12" s="12" t="str">
        <f>'Pricing Engine'!N12</f>
        <v>🟡 Below target</v>
      </c>
      <c r="F12" s="24">
        <f>'Pricing Engine'!L12</f>
        <v>5388</v>
      </c>
    </row>
    <row r="13" spans="1:6" ht="20" customHeight="1" x14ac:dyDescent="0.2">
      <c r="A13" s="5" t="str">
        <f>'Pricing Engine'!A13</f>
        <v>Product 5</v>
      </c>
      <c r="B13" s="11">
        <f>'Pricing Engine'!C13</f>
        <v>62</v>
      </c>
      <c r="C13" s="11">
        <f>'Pricing Engine'!D13</f>
        <v>110</v>
      </c>
      <c r="D13" s="10">
        <f>'Pricing Engine'!H13</f>
        <v>0.43636363636363634</v>
      </c>
      <c r="E13" s="5" t="str">
        <f>'Pricing Engine'!N13</f>
        <v>🟢 On target</v>
      </c>
      <c r="F13" s="23">
        <f>'Pricing Engine'!L13</f>
        <v>3840</v>
      </c>
    </row>
  </sheetData>
  <mergeCells count="3">
    <mergeCell ref="A2:F2"/>
    <mergeCell ref="A1:F1"/>
    <mergeCell ref="A7:F7"/>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Cover</vt:lpstr>
      <vt:lpstr>How To Guide</vt:lpstr>
      <vt:lpstr>Pricing Engine</vt:lpstr>
      <vt:lpstr>Dashboard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RICHARD MANN</cp:lastModifiedBy>
  <dcterms:created xsi:type="dcterms:W3CDTF">2026-03-22T14:00:40Z</dcterms:created>
  <dcterms:modified xsi:type="dcterms:W3CDTF">2026-03-27T08:56:57Z</dcterms:modified>
  <cp:category/>
</cp:coreProperties>
</file>